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com\Desktop\مصطفى\"/>
    </mc:Choice>
  </mc:AlternateContent>
  <xr:revisionPtr revIDLastSave="0" documentId="13_ncr:1_{C919AD25-8E65-4B26-A21C-6588E0476655}" xr6:coauthVersionLast="47" xr6:coauthVersionMax="47" xr10:uidLastSave="{00000000-0000-0000-0000-000000000000}"/>
  <bookViews>
    <workbookView xWindow="-120" yWindow="-120" windowWidth="20730" windowHeight="11160" firstSheet="2" activeTab="7" xr2:uid="{00000000-000D-0000-FFFF-FFFF00000000}"/>
  </bookViews>
  <sheets>
    <sheet name="موافقات عمليات" sheetId="1" r:id="rId1"/>
    <sheet name="تفصيلى عمليات" sheetId="2" r:id="rId2"/>
    <sheet name="العناية والداخلى" sheetId="3" r:id="rId3"/>
    <sheet name="حالات الكهرباء" sheetId="4" r:id="rId4"/>
    <sheet name="حالات المسالك" sheetId="5" r:id="rId5"/>
    <sheet name="حالات المناظير" sheetId="6" r:id="rId6"/>
    <sheet name="حالات الحديد" sheetId="7" r:id="rId7"/>
    <sheet name="الاجمالى" sheetId="8" r:id="rId8"/>
  </sheets>
  <definedNames>
    <definedName name="_xlnm._FilterDatabase" localSheetId="2" hidden="1">'العناية والداخلى'!$A$3:$O$4</definedName>
    <definedName name="_xlnm._FilterDatabase" localSheetId="1" hidden="1">'تفصيلى عمليات'!$A$3:$AM$45</definedName>
    <definedName name="_xlnm._FilterDatabase" localSheetId="6" hidden="1">'حالات الحديد'!$A$3:$M$4</definedName>
    <definedName name="_xlnm._FilterDatabase" localSheetId="3" hidden="1">'حالات الكهرباء'!$A$3:$O$4</definedName>
    <definedName name="_xlnm._FilterDatabase" localSheetId="4" hidden="1">'حالات المسالك'!$B$3:$S$11</definedName>
    <definedName name="_xlnm._FilterDatabase" localSheetId="5" hidden="1">'حالات المناظير'!$A$3:$P$4</definedName>
    <definedName name="_xlnm._FilterDatabase" localSheetId="0" hidden="1">'موافقات عمليات'!$A$3:$M$4</definedName>
  </definedNames>
  <calcPr calcId="181029"/>
</workbook>
</file>

<file path=xl/calcChain.xml><?xml version="1.0" encoding="utf-8"?>
<calcChain xmlns="http://schemas.openxmlformats.org/spreadsheetml/2006/main">
  <c r="C11" i="8" l="1"/>
  <c r="D7" i="8"/>
  <c r="L10" i="7"/>
  <c r="J10" i="7"/>
  <c r="D10" i="8" s="1"/>
  <c r="I10" i="7"/>
  <c r="H10" i="7"/>
  <c r="G10" i="7"/>
  <c r="F10" i="7"/>
  <c r="L9" i="7"/>
  <c r="K9" i="7"/>
  <c r="L8" i="7"/>
  <c r="K8" i="7"/>
  <c r="L7" i="7"/>
  <c r="K7" i="7"/>
  <c r="L6" i="7"/>
  <c r="K6" i="7"/>
  <c r="L5" i="7"/>
  <c r="K5" i="7"/>
  <c r="K10" i="7" s="1"/>
  <c r="E10" i="8" s="1"/>
  <c r="N8" i="6"/>
  <c r="D8" i="8" s="1"/>
  <c r="M8" i="6"/>
  <c r="L8" i="6"/>
  <c r="K8" i="6"/>
  <c r="O7" i="6"/>
  <c r="O6" i="6"/>
  <c r="J6" i="6"/>
  <c r="O5" i="6"/>
  <c r="O8" i="6" s="1"/>
  <c r="E8" i="8" s="1"/>
  <c r="Q11" i="5"/>
  <c r="D9" i="8" s="1"/>
  <c r="P11" i="5"/>
  <c r="O11" i="5"/>
  <c r="N11" i="5"/>
  <c r="M11" i="5"/>
  <c r="R10" i="5"/>
  <c r="R11" i="5" s="1"/>
  <c r="E9" i="8" s="1"/>
  <c r="R9" i="5"/>
  <c r="L9" i="5"/>
  <c r="J9" i="5"/>
  <c r="K9" i="5" s="1"/>
  <c r="R8" i="5"/>
  <c r="L8" i="5"/>
  <c r="J8" i="5"/>
  <c r="K8" i="5" s="1"/>
  <c r="R7" i="5"/>
  <c r="L7" i="5"/>
  <c r="J7" i="5"/>
  <c r="K7" i="5" s="1"/>
  <c r="R6" i="5"/>
  <c r="L6" i="5"/>
  <c r="J6" i="5"/>
  <c r="K6" i="5" s="1"/>
  <c r="R5" i="5"/>
  <c r="L5" i="5"/>
  <c r="J5" i="5"/>
  <c r="K5" i="5" s="1"/>
  <c r="L10" i="4"/>
  <c r="K10" i="4"/>
  <c r="J10" i="4"/>
  <c r="N9" i="4"/>
  <c r="M9" i="4"/>
  <c r="G9" i="4"/>
  <c r="N8" i="4"/>
  <c r="M8" i="4"/>
  <c r="G8" i="4"/>
  <c r="N7" i="4"/>
  <c r="M7" i="4"/>
  <c r="G7" i="4"/>
  <c r="N6" i="4"/>
  <c r="M6" i="4"/>
  <c r="G6" i="4"/>
  <c r="N5" i="4"/>
  <c r="M5" i="4"/>
  <c r="G5" i="4"/>
  <c r="M15" i="3"/>
  <c r="D6" i="8" s="1"/>
  <c r="L15" i="3"/>
  <c r="K15" i="3"/>
  <c r="N14" i="3"/>
  <c r="I14" i="3"/>
  <c r="G14" i="3"/>
  <c r="N13" i="3"/>
  <c r="G13" i="3"/>
  <c r="N12" i="3"/>
  <c r="G12" i="3"/>
  <c r="N11" i="3"/>
  <c r="I11" i="3"/>
  <c r="N10" i="3"/>
  <c r="I10" i="3"/>
  <c r="G10" i="3"/>
  <c r="N9" i="3"/>
  <c r="I9" i="3"/>
  <c r="G9" i="3"/>
  <c r="N8" i="3"/>
  <c r="I8" i="3"/>
  <c r="G8" i="3"/>
  <c r="N7" i="3"/>
  <c r="G7" i="3"/>
  <c r="N6" i="3"/>
  <c r="N15" i="3" s="1"/>
  <c r="E6" i="8" s="1"/>
  <c r="I6" i="3"/>
  <c r="G6" i="3"/>
  <c r="N5" i="3"/>
  <c r="I5" i="3"/>
  <c r="G5" i="3"/>
  <c r="AK45" i="2"/>
  <c r="D5" i="8" s="1"/>
  <c r="D11" i="8" s="1"/>
  <c r="AJ45" i="2"/>
  <c r="AH45" i="2"/>
  <c r="AG45" i="2"/>
  <c r="AF45" i="2"/>
  <c r="AE45" i="2"/>
  <c r="AD45" i="2"/>
  <c r="AC45" i="2"/>
  <c r="AB45" i="2"/>
  <c r="AA45" i="2"/>
  <c r="Z45" i="2"/>
  <c r="Y45" i="2"/>
  <c r="X45" i="2"/>
  <c r="V45" i="2"/>
  <c r="T45" i="2"/>
  <c r="S45" i="2"/>
  <c r="R45" i="2"/>
  <c r="Q45" i="2"/>
  <c r="P45" i="2"/>
  <c r="O45" i="2"/>
  <c r="N45" i="2"/>
  <c r="M45" i="2"/>
  <c r="L45" i="2"/>
  <c r="AI44" i="2"/>
  <c r="AL44" i="2" s="1"/>
  <c r="AI43" i="2"/>
  <c r="AL43" i="2" s="1"/>
  <c r="AI42" i="2"/>
  <c r="AL42" i="2" s="1"/>
  <c r="AI41" i="2"/>
  <c r="AL41" i="2" s="1"/>
  <c r="AI40" i="2"/>
  <c r="AL40" i="2" s="1"/>
  <c r="AI39" i="2"/>
  <c r="AL39" i="2" s="1"/>
  <c r="AI38" i="2"/>
  <c r="AL38" i="2" s="1"/>
  <c r="AI37" i="2"/>
  <c r="AL37" i="2" s="1"/>
  <c r="AI36" i="2"/>
  <c r="AL36" i="2" s="1"/>
  <c r="AI35" i="2"/>
  <c r="AL35" i="2" s="1"/>
  <c r="AI34" i="2"/>
  <c r="AL34" i="2" s="1"/>
  <c r="AI33" i="2"/>
  <c r="AL33" i="2" s="1"/>
  <c r="AI32" i="2"/>
  <c r="AL32" i="2" s="1"/>
  <c r="AI31" i="2"/>
  <c r="AL31" i="2" s="1"/>
  <c r="AI30" i="2"/>
  <c r="AL30" i="2" s="1"/>
  <c r="AI29" i="2"/>
  <c r="AL29" i="2" s="1"/>
  <c r="AI28" i="2"/>
  <c r="AL28" i="2" s="1"/>
  <c r="AI27" i="2"/>
  <c r="AL27" i="2" s="1"/>
  <c r="AI26" i="2"/>
  <c r="AL26" i="2" s="1"/>
  <c r="AI25" i="2"/>
  <c r="AL25" i="2" s="1"/>
  <c r="U24" i="2"/>
  <c r="AI24" i="2" s="1"/>
  <c r="AL24" i="2" s="1"/>
  <c r="AL23" i="2"/>
  <c r="AI23" i="2"/>
  <c r="U22" i="2"/>
  <c r="AI22" i="2" s="1"/>
  <c r="AL22" i="2" s="1"/>
  <c r="AI21" i="2"/>
  <c r="AL21" i="2" s="1"/>
  <c r="AI20" i="2"/>
  <c r="AL20" i="2" s="1"/>
  <c r="U19" i="2"/>
  <c r="AI19" i="2" s="1"/>
  <c r="AL19" i="2" s="1"/>
  <c r="AL18" i="2"/>
  <c r="U18" i="2"/>
  <c r="AI18" i="2" s="1"/>
  <c r="AI17" i="2"/>
  <c r="AL17" i="2" s="1"/>
  <c r="U17" i="2"/>
  <c r="AI16" i="2"/>
  <c r="AL16" i="2" s="1"/>
  <c r="AL15" i="2"/>
  <c r="AI15" i="2"/>
  <c r="U14" i="2"/>
  <c r="AI14" i="2" s="1"/>
  <c r="AL14" i="2" s="1"/>
  <c r="W13" i="2"/>
  <c r="AI13" i="2" s="1"/>
  <c r="AL13" i="2" s="1"/>
  <c r="U12" i="2"/>
  <c r="AI12" i="2" s="1"/>
  <c r="AL12" i="2" s="1"/>
  <c r="AI11" i="2"/>
  <c r="AL11" i="2" s="1"/>
  <c r="AI10" i="2"/>
  <c r="AL10" i="2" s="1"/>
  <c r="AI9" i="2"/>
  <c r="AL9" i="2" s="1"/>
  <c r="W9" i="2"/>
  <c r="U8" i="2"/>
  <c r="AI7" i="2"/>
  <c r="AL7" i="2" s="1"/>
  <c r="AI6" i="2"/>
  <c r="AL6" i="2" s="1"/>
  <c r="W6" i="2"/>
  <c r="W45" i="2" s="1"/>
  <c r="AI5" i="2"/>
  <c r="AL5" i="2" s="1"/>
  <c r="AL4" i="2"/>
  <c r="AI4" i="2"/>
  <c r="L46" i="1"/>
  <c r="J45" i="1"/>
  <c r="I45" i="1"/>
  <c r="H45" i="1"/>
  <c r="J43" i="1"/>
  <c r="H43" i="1"/>
  <c r="I43" i="1" s="1"/>
  <c r="J42" i="1"/>
  <c r="H42" i="1"/>
  <c r="I42" i="1" s="1"/>
  <c r="J41" i="1"/>
  <c r="H41" i="1"/>
  <c r="I41" i="1" s="1"/>
  <c r="J40" i="1"/>
  <c r="I40" i="1"/>
  <c r="H40" i="1"/>
  <c r="J39" i="1"/>
  <c r="H39" i="1"/>
  <c r="I39" i="1" s="1"/>
  <c r="J35" i="1"/>
  <c r="H35" i="1"/>
  <c r="I35" i="1" s="1"/>
  <c r="J33" i="1"/>
  <c r="H33" i="1"/>
  <c r="I33" i="1" s="1"/>
  <c r="J32" i="1"/>
  <c r="I32" i="1"/>
  <c r="H32" i="1"/>
  <c r="J30" i="1"/>
  <c r="H30" i="1"/>
  <c r="I30" i="1" s="1"/>
  <c r="J26" i="1"/>
  <c r="H26" i="1"/>
  <c r="I26" i="1" s="1"/>
  <c r="J25" i="1"/>
  <c r="H25" i="1"/>
  <c r="I25" i="1" s="1"/>
  <c r="J24" i="1"/>
  <c r="I24" i="1"/>
  <c r="H24" i="1"/>
  <c r="J23" i="1"/>
  <c r="H23" i="1"/>
  <c r="I23" i="1" s="1"/>
  <c r="J21" i="1"/>
  <c r="H21" i="1"/>
  <c r="I21" i="1" s="1"/>
  <c r="J20" i="1"/>
  <c r="H20" i="1"/>
  <c r="I20" i="1" s="1"/>
  <c r="J19" i="1"/>
  <c r="I19" i="1"/>
  <c r="H19" i="1"/>
  <c r="J18" i="1"/>
  <c r="H18" i="1"/>
  <c r="I18" i="1" s="1"/>
  <c r="J16" i="1"/>
  <c r="H16" i="1"/>
  <c r="I16" i="1" s="1"/>
  <c r="J14" i="1"/>
  <c r="H14" i="1"/>
  <c r="I14" i="1" s="1"/>
  <c r="J13" i="1"/>
  <c r="I13" i="1"/>
  <c r="H13" i="1"/>
  <c r="J12" i="1"/>
  <c r="H12" i="1"/>
  <c r="I12" i="1" s="1"/>
  <c r="J11" i="1"/>
  <c r="H11" i="1"/>
  <c r="I11" i="1" s="1"/>
  <c r="J10" i="1"/>
  <c r="H10" i="1"/>
  <c r="I10" i="1" s="1"/>
  <c r="J5" i="1"/>
  <c r="I5" i="1"/>
  <c r="H5" i="1"/>
  <c r="U45" i="2" l="1"/>
  <c r="AI8" i="2"/>
  <c r="AL8" i="2" s="1"/>
  <c r="AL45" i="2" s="1"/>
  <c r="E5" i="8" s="1"/>
  <c r="E11" i="8" s="1"/>
  <c r="M10" i="4"/>
  <c r="E7" i="8" s="1"/>
  <c r="AI45" i="2" l="1"/>
</calcChain>
</file>

<file path=xl/sharedStrings.xml><?xml version="1.0" encoding="utf-8"?>
<sst xmlns="http://schemas.openxmlformats.org/spreadsheetml/2006/main" count="679" uniqueCount="301">
  <si>
    <t>خاص بتواريخ انتهاء والتجديدات للموافقات العمليات شهر مارس 2026</t>
  </si>
  <si>
    <t>م</t>
  </si>
  <si>
    <t xml:space="preserve">اسم المريض </t>
  </si>
  <si>
    <t>شركة التعاقد</t>
  </si>
  <si>
    <t>تاريخ الموافقة</t>
  </si>
  <si>
    <t xml:space="preserve">تاريخ دخول المريض </t>
  </si>
  <si>
    <t>تاريخ الخروج</t>
  </si>
  <si>
    <t xml:space="preserve">مدة الموافقة </t>
  </si>
  <si>
    <t>المدة مابين العملية والموافقة</t>
  </si>
  <si>
    <t>الفرق بين مدة الموافقة والعملية</t>
  </si>
  <si>
    <t>تاريخ انتهاء الموافقة</t>
  </si>
  <si>
    <t>درجة الغرفة</t>
  </si>
  <si>
    <t>مدة الاقامة بالموافقة</t>
  </si>
  <si>
    <t>تغير التاريخ</t>
  </si>
  <si>
    <t>وفاء علوى صادق موسى</t>
  </si>
  <si>
    <t>ميدشور</t>
  </si>
  <si>
    <t>غرفة مفردة</t>
  </si>
  <si>
    <t>حنين ابراهيم سيد احمد</t>
  </si>
  <si>
    <t>الكهرباء</t>
  </si>
  <si>
    <t>مفتوحة</t>
  </si>
  <si>
    <t>غرفة عادية</t>
  </si>
  <si>
    <t>حلمى السيد ابراهيم كروش</t>
  </si>
  <si>
    <t>المحامين</t>
  </si>
  <si>
    <t>غرفة ممتازة</t>
  </si>
  <si>
    <t>تامر فهمى عبدالعزيز بدر</t>
  </si>
  <si>
    <t>احمد رجب محمد</t>
  </si>
  <si>
    <t>سايلوفودز</t>
  </si>
  <si>
    <t>ابراهيم حسن على حسن</t>
  </si>
  <si>
    <t>الاهلى</t>
  </si>
  <si>
    <t>غرفة اولى مفردة</t>
  </si>
  <si>
    <t>رغدة احمد طلعت كامل</t>
  </si>
  <si>
    <t>نيكست كير</t>
  </si>
  <si>
    <t>غرفة اولى ممتازة</t>
  </si>
  <si>
    <t>السيد حسنى السيد احمد</t>
  </si>
  <si>
    <t>مصر للتامين</t>
  </si>
  <si>
    <t>هشام محمد عبدالستار القط</t>
  </si>
  <si>
    <t>ايجى كير</t>
  </si>
  <si>
    <t>هناء صلاح احمد</t>
  </si>
  <si>
    <t>محمد فتحى عبدالرحمن</t>
  </si>
  <si>
    <t>بوتاجسكو</t>
  </si>
  <si>
    <t>احمد مختار عبدالفتاح على</t>
  </si>
  <si>
    <t>وادى النيل</t>
  </si>
  <si>
    <t>غرفة اولى مزدوجة</t>
  </si>
  <si>
    <t>سحب الكارنيه وارفاقه مع المطالبة</t>
  </si>
  <si>
    <t>اية مليجى مصطفى الدرانى</t>
  </si>
  <si>
    <t>احمد جمال شبل محمد</t>
  </si>
  <si>
    <t>جلوب ميد</t>
  </si>
  <si>
    <t>رائد صلاح محمد بلال</t>
  </si>
  <si>
    <t>مصطفى خليل السيد السقا</t>
  </si>
  <si>
    <t>الاطباء</t>
  </si>
  <si>
    <t>ابراهيم ابو العلا عبدالمنعم</t>
  </si>
  <si>
    <t>عمرالسيد عبدالسيد على شريف</t>
  </si>
  <si>
    <t>رشاد اشرف محمد رشاد</t>
  </si>
  <si>
    <t>غرفة مشتركة</t>
  </si>
  <si>
    <t>عبدالعاطى احمد عبدالعاطى</t>
  </si>
  <si>
    <t>محمد فاروق قطب الابيدى</t>
  </si>
  <si>
    <t>ايمن صلاح محمود سراج</t>
  </si>
  <si>
    <t>محمد عماد السيد فتوح</t>
  </si>
  <si>
    <t>الشحات عبدالفتاح عبدالعزيز</t>
  </si>
  <si>
    <t>صيانكو</t>
  </si>
  <si>
    <t>ياسر محمد مليجى الحصرى</t>
  </si>
  <si>
    <t>بتروتريد</t>
  </si>
  <si>
    <t>غرفة اولى عادية</t>
  </si>
  <si>
    <t xml:space="preserve">هيثم حسن رفاعى </t>
  </si>
  <si>
    <t>كيربلاس</t>
  </si>
  <si>
    <t>غرفة ثانية ممتازة</t>
  </si>
  <si>
    <t>محمد عبدالمنعم البكرى</t>
  </si>
  <si>
    <t>سايلو فودز</t>
  </si>
  <si>
    <t xml:space="preserve">سيف محمد صبحى </t>
  </si>
  <si>
    <t xml:space="preserve">احمد محمد سالم سليمان </t>
  </si>
  <si>
    <t>صحه وان</t>
  </si>
  <si>
    <t>السيد جابر امام رجب</t>
  </si>
  <si>
    <t>رضا رشيد كامل</t>
  </si>
  <si>
    <t>ليمتيلس كير</t>
  </si>
  <si>
    <t>صلاح الدين محمد محمد</t>
  </si>
  <si>
    <t>الجهاز المركزى للمحاسبات</t>
  </si>
  <si>
    <t>كريم جمعة عبدالجيد صقر</t>
  </si>
  <si>
    <t>محمد ماهر ابو فراج</t>
  </si>
  <si>
    <t>محمدصبحى السيد عبدالعظيم</t>
  </si>
  <si>
    <t>علاء الدين عزت فؤاد</t>
  </si>
  <si>
    <t>حسام حسن فوزى السيد</t>
  </si>
  <si>
    <t>نورا زكريا عبدالستار</t>
  </si>
  <si>
    <t>باسم نور الدين السيد</t>
  </si>
  <si>
    <t>صبحى عيد على</t>
  </si>
  <si>
    <t>محمود فهمى محمد عبدالله</t>
  </si>
  <si>
    <t>مصر هيلث كير</t>
  </si>
  <si>
    <t xml:space="preserve">اجمالى عدد ايام الاقامات بالموافقات </t>
  </si>
  <si>
    <t>الاصالة للخدمات الطبية ( مستشفى المعلمين )</t>
  </si>
  <si>
    <t>بيان تفصيلى بعمليات التعاقدات عن شهر مارس 2026م</t>
  </si>
  <si>
    <t>الرقم الطبى</t>
  </si>
  <si>
    <t>اسم المريض</t>
  </si>
  <si>
    <t>تاريخ الدخول</t>
  </si>
  <si>
    <t>رقم الغرفه</t>
  </si>
  <si>
    <t>اسم الجراح</t>
  </si>
  <si>
    <t>اسم شركة التعاقدات</t>
  </si>
  <si>
    <t>اسم التخدير</t>
  </si>
  <si>
    <t>اسم العمليه</t>
  </si>
  <si>
    <t>نوع التصنيف</t>
  </si>
  <si>
    <t>مده الاقامه</t>
  </si>
  <si>
    <t>فتح الغرف</t>
  </si>
  <si>
    <t>ادويه  العمليات</t>
  </si>
  <si>
    <t>مستهلكات العمليات</t>
  </si>
  <si>
    <t xml:space="preserve">ادوية  الداخلى </t>
  </si>
  <si>
    <t>مستهلكات الداخلى</t>
  </si>
  <si>
    <t>الأقامه</t>
  </si>
  <si>
    <t>اشراف طبى</t>
  </si>
  <si>
    <t>خدمة عاملين</t>
  </si>
  <si>
    <t>مصاريف اداريه</t>
  </si>
  <si>
    <t>الC-Arm</t>
  </si>
  <si>
    <t>فنى c arm</t>
  </si>
  <si>
    <t>اجر الطبيب</t>
  </si>
  <si>
    <t>اجر التخدير</t>
  </si>
  <si>
    <t>تمريض</t>
  </si>
  <si>
    <t>تحاليل</t>
  </si>
  <si>
    <t>تحاليل خارجية</t>
  </si>
  <si>
    <t>الليزر او المنظار</t>
  </si>
  <si>
    <t xml:space="preserve">اشعة </t>
  </si>
  <si>
    <t>شرائح ومسامير</t>
  </si>
  <si>
    <t>سونار</t>
  </si>
  <si>
    <t>حقن</t>
  </si>
  <si>
    <t>خدمةطبية</t>
  </si>
  <si>
    <t>حساب التذكرة الفعلي</t>
  </si>
  <si>
    <t>التحصيل من المريض</t>
  </si>
  <si>
    <t>سعر المطالبات لشركات التعاقدات</t>
  </si>
  <si>
    <t>صافى الربح</t>
  </si>
  <si>
    <t>د.محمد صبرى</t>
  </si>
  <si>
    <t>د.احمد حلوة</t>
  </si>
  <si>
    <t>استكشاف بالبطن</t>
  </si>
  <si>
    <t>ذات مهارة</t>
  </si>
  <si>
    <t>حد اقصى</t>
  </si>
  <si>
    <t>د.كريم شادى</t>
  </si>
  <si>
    <t>استكشاف بالمنظار</t>
  </si>
  <si>
    <t>د.ناصر ممدوح</t>
  </si>
  <si>
    <t>تركيب اسلاك معدنية باصبع الي اليسرى</t>
  </si>
  <si>
    <t>متوسطة</t>
  </si>
  <si>
    <t>د.احمد مجريه</t>
  </si>
  <si>
    <t>بواسير وشرخ ليزر</t>
  </si>
  <si>
    <t>صغرى</t>
  </si>
  <si>
    <t>د.محمد عبيد</t>
  </si>
  <si>
    <t>د.محمد السيد</t>
  </si>
  <si>
    <t>اصلاح غضروف بالرسغ الايمن</t>
  </si>
  <si>
    <t>كبرى</t>
  </si>
  <si>
    <t>صفقة شاملة</t>
  </si>
  <si>
    <t>د.مصطفى عبده</t>
  </si>
  <si>
    <t xml:space="preserve">د.محمد رافت </t>
  </si>
  <si>
    <t>رفع مسمار من اليداليسرى</t>
  </si>
  <si>
    <t>د.احمد العيسوى</t>
  </si>
  <si>
    <t>غضاريف بالانف واستعدال بالحاجز الانفى</t>
  </si>
  <si>
    <t>د.عمر الجمل</t>
  </si>
  <si>
    <t>غضروف قطنى</t>
  </si>
  <si>
    <t>د.احمد عبيد</t>
  </si>
  <si>
    <t>م.كتف الايمن وتركيب خطاطيف</t>
  </si>
  <si>
    <t>تكسر بالكاحل الايسر بشريحة</t>
  </si>
  <si>
    <t xml:space="preserve">محمد فتحى عبدالرحمن </t>
  </si>
  <si>
    <t>فتق اربى ايمن بالمنظار ودوالى خصية</t>
  </si>
  <si>
    <t>رباط صليبى ايمن</t>
  </si>
  <si>
    <t>مرارة بالمنظار</t>
  </si>
  <si>
    <t>د.سليمان حسن</t>
  </si>
  <si>
    <t>استئصال ورم حميد بالركبة اليمنى</t>
  </si>
  <si>
    <t>منظار ركبة ايسر</t>
  </si>
  <si>
    <t>عدة نكافية</t>
  </si>
  <si>
    <t>السعر الشامل</t>
  </si>
  <si>
    <t>د.مصطفى مسرجة</t>
  </si>
  <si>
    <t>منظار كتف ايسر</t>
  </si>
  <si>
    <t>ناصور شرجى</t>
  </si>
  <si>
    <t>ت كسر بالكتف الايسر</t>
  </si>
  <si>
    <t>د.رامى بدوى</t>
  </si>
  <si>
    <t>زايدة بالمنظار</t>
  </si>
  <si>
    <t>د.يوسف الشافعى</t>
  </si>
  <si>
    <t>موضعى</t>
  </si>
  <si>
    <t>كيس دهنى خلف الاذن اليسرى</t>
  </si>
  <si>
    <t>بسيطة</t>
  </si>
  <si>
    <t>فتح خراج باصبع القدم اليمنى</t>
  </si>
  <si>
    <t>د.احمد البربرى</t>
  </si>
  <si>
    <t>تركيب سلك معدنى</t>
  </si>
  <si>
    <t>د.احمد سمير</t>
  </si>
  <si>
    <t>نقل وتر باليد اليسرى</t>
  </si>
  <si>
    <t>ذات طابع خاص</t>
  </si>
  <si>
    <t>كير بلاس</t>
  </si>
  <si>
    <t>تسليك العصب الزندى</t>
  </si>
  <si>
    <t>منظار جيوب انفية</t>
  </si>
  <si>
    <t>سيف محمدصبحى</t>
  </si>
  <si>
    <t>تنظيف جرح واستئصال عظمة زائدة بالسا اليسرى</t>
  </si>
  <si>
    <t>د.محمد غانم</t>
  </si>
  <si>
    <t>تركيب شريحة بالساعد الايمن</t>
  </si>
  <si>
    <t>تهذيب اصبع بالقدم اليمنى</t>
  </si>
  <si>
    <t>زائدة دودية بالمنظار</t>
  </si>
  <si>
    <t>الجهاز المركزى</t>
  </si>
  <si>
    <t>م.كتف ايسر وخطاطيف + شريحة بالقدم اليمنى</t>
  </si>
  <si>
    <t>د.محمدالسيد</t>
  </si>
  <si>
    <t>محمدماهر ابو فراج صالح</t>
  </si>
  <si>
    <t>د.محمد عيسى</t>
  </si>
  <si>
    <t>د.عبدالعزيز صقر</t>
  </si>
  <si>
    <t>بواسير</t>
  </si>
  <si>
    <t>سنطة بالقدم اليسرى</t>
  </si>
  <si>
    <t>استئصال زائدة من الكاحل الايسر</t>
  </si>
  <si>
    <t>نورا زكرياعبدالستار</t>
  </si>
  <si>
    <t>د.محمد عبدالمحسن</t>
  </si>
  <si>
    <t>ت كسر بواسطة اسلاك معدنية</t>
  </si>
  <si>
    <t>د. كريم شادى .</t>
  </si>
  <si>
    <t>طافر غائر</t>
  </si>
  <si>
    <t>بدون</t>
  </si>
  <si>
    <t>صبحى عيد الشنوانى</t>
  </si>
  <si>
    <t>حقن بالركبة</t>
  </si>
  <si>
    <t>عين سمكة</t>
  </si>
  <si>
    <t>الأجمالي : -</t>
  </si>
  <si>
    <t xml:space="preserve"> </t>
  </si>
  <si>
    <t>بيان حالات العناية والقسم الداخلى عن شهر مارس 2026</t>
  </si>
  <si>
    <t xml:space="preserve">تاريخ الدخول </t>
  </si>
  <si>
    <t>مدة الحجز وعدد ايام الاقامة</t>
  </si>
  <si>
    <t>مدة الموافقة او الجواب</t>
  </si>
  <si>
    <t>تاريخ التجديد</t>
  </si>
  <si>
    <t>القسم</t>
  </si>
  <si>
    <t>حساب التذكرى نقدى باسعار التعاقد</t>
  </si>
  <si>
    <t xml:space="preserve">المحصل من المريض </t>
  </si>
  <si>
    <t>مبلغ المطالبة لدى شركة التعاقد</t>
  </si>
  <si>
    <t>صافى ربح المطالبة</t>
  </si>
  <si>
    <t>ملاحظات</t>
  </si>
  <si>
    <t>ربيع فارس سعيد</t>
  </si>
  <si>
    <t>داخلى</t>
  </si>
  <si>
    <t>هانى عادل فوزى</t>
  </si>
  <si>
    <t>عناية مركزة</t>
  </si>
  <si>
    <t>احمد فرار عطا نوفل</t>
  </si>
  <si>
    <t>خديجة حسام محمد صبحى</t>
  </si>
  <si>
    <t>احمد مسعد انور فؤاد</t>
  </si>
  <si>
    <t>عبدالله فرج الله ابو الفضل</t>
  </si>
  <si>
    <t>سعيدجابر عبدالفتاح</t>
  </si>
  <si>
    <t>ايمن احمد عبدالعزيز هيكل</t>
  </si>
  <si>
    <t>بتروجيت</t>
  </si>
  <si>
    <t>ماجدة مصطفى نبوى</t>
  </si>
  <si>
    <t>المهندسين</t>
  </si>
  <si>
    <t>محمد محى عبدالمطلب</t>
  </si>
  <si>
    <t>الاجمالى</t>
  </si>
  <si>
    <t>بيان حالات الكهرباء عن شهر مارس 2026</t>
  </si>
  <si>
    <t>مدة الحجز</t>
  </si>
  <si>
    <t xml:space="preserve">محمد صابر فتح الله مصيلحى </t>
  </si>
  <si>
    <t>على حسن على بلوز</t>
  </si>
  <si>
    <t>عبدالرؤوف محمد حافظ</t>
  </si>
  <si>
    <t xml:space="preserve">كريمة السيد ابراهيم </t>
  </si>
  <si>
    <t>محمد عبدالعزيز موسى النعناعى</t>
  </si>
  <si>
    <t>قسم داخلى</t>
  </si>
  <si>
    <t>بيان بحالات المسالك لشهر مارس 2026م</t>
  </si>
  <si>
    <t>اسم الشركة</t>
  </si>
  <si>
    <t>اسم العملية</t>
  </si>
  <si>
    <t>مدة الموافقة</t>
  </si>
  <si>
    <t>اجر الجراح</t>
  </si>
  <si>
    <t>ايجار منظار حالب + دعامة</t>
  </si>
  <si>
    <t>المحصل من المريض</t>
  </si>
  <si>
    <t>اجر المركز</t>
  </si>
  <si>
    <t>سعر المطالبة لدى شركة التعاقدات</t>
  </si>
  <si>
    <t>اسم المركز</t>
  </si>
  <si>
    <t xml:space="preserve">رفع دعامة حالب ايسر بالمنظارتحت مخدر عام بالعمليات </t>
  </si>
  <si>
    <t>د.محمد ابوزيد</t>
  </si>
  <si>
    <t>الشفا</t>
  </si>
  <si>
    <t>ماجد موسى ابراهيم محيسن</t>
  </si>
  <si>
    <t>المشرق</t>
  </si>
  <si>
    <t xml:space="preserve">تركيب دعامة بالحالب الايمن بالمنظار تحت مخدرعام بالعمليات    </t>
  </si>
  <si>
    <t>د.عبدالله عامر</t>
  </si>
  <si>
    <t>مصطفى عبدالفضيل عبدالرسول</t>
  </si>
  <si>
    <t xml:space="preserve">منظار حالب ايسر لاستخراج الحصوات  وتفتيت وتكسير حصوات بالليزر الضوئى وتركيب دعامة بالحالب الايسر بالمنظار تحت مخدر عام بالعمليات  .                                                                                     </t>
  </si>
  <si>
    <t>د.محمود حبيب</t>
  </si>
  <si>
    <t xml:space="preserve"> منظار مثانة ورفع دعامة الحالب بالمنظار وذلك تحت مخدر عام بالعمليات  </t>
  </si>
  <si>
    <t>جمال جابر اسماعيل</t>
  </si>
  <si>
    <t>جلسة تفتيت حصوات بالحالب الايمن بالموجات التصادمية تحت مخدر عام بالعمليات</t>
  </si>
  <si>
    <t>د.بيتر سمير</t>
  </si>
  <si>
    <t>ايمان محمداسماعيل</t>
  </si>
  <si>
    <t>استخراج حصوة بالجزء الخلفى لمجرى البول تحت مخدر عام بالعمليات</t>
  </si>
  <si>
    <t>سالك</t>
  </si>
  <si>
    <t>بيان بحالات المناظير بتاريخ الموافقات والتجديدات عن شهر مارس 2026م</t>
  </si>
  <si>
    <t>اسم الطبيب</t>
  </si>
  <si>
    <t>اسم المنظار</t>
  </si>
  <si>
    <t>فاتورة</t>
  </si>
  <si>
    <t>مبلغ المطالبة</t>
  </si>
  <si>
    <t>محمد خالد عبدالمعتمد غنيم</t>
  </si>
  <si>
    <t>نقابة المحامين</t>
  </si>
  <si>
    <t>د.عبدالله بهنسى</t>
  </si>
  <si>
    <t xml:space="preserve">منظار على المعدة والمرئ واثنى عشر مع اخذ عينه تحت مخدر عام بالعمليات         </t>
  </si>
  <si>
    <t>على عبدالحميد بدر</t>
  </si>
  <si>
    <t>د.اشرف عيد</t>
  </si>
  <si>
    <t xml:space="preserve">منظار على القولون  مع اخذ عينة واستئصال زوائد لحميه اذا لزم الامر تحت التخدير الكلى         </t>
  </si>
  <si>
    <t>خالد صبحى عبدالغفار</t>
  </si>
  <si>
    <t>منظار على القولون  مع اخذ عينة واستئصال زوائد لحميه اذا لزم الامر تحت التخدير الكلى</t>
  </si>
  <si>
    <t>كشف الخاص بحالات الحديد عن شهر مارس 2026م</t>
  </si>
  <si>
    <t>عدد الجلسات الصادرة بالموافقة</t>
  </si>
  <si>
    <t xml:space="preserve">عدد الجلسات التى تمت </t>
  </si>
  <si>
    <t>اجمالى مبلغ المطالبة</t>
  </si>
  <si>
    <t>عدد الجلسات المتبقية</t>
  </si>
  <si>
    <t>ياسمين عاطف عبدالحليم</t>
  </si>
  <si>
    <t>مى سالم عبدالحفيظ</t>
  </si>
  <si>
    <t>هاجر كمال محمود</t>
  </si>
  <si>
    <t>اشرف محمدةجودة اسماعيل</t>
  </si>
  <si>
    <t>اجمالى المطالبات وصافى الربح عن شهر مارس 2026م</t>
  </si>
  <si>
    <t>عدد الحالات</t>
  </si>
  <si>
    <t>مبلغ المطالبات</t>
  </si>
  <si>
    <t>صافى ربح المطالبات</t>
  </si>
  <si>
    <t>العمليات</t>
  </si>
  <si>
    <t>عناية وداخلى</t>
  </si>
  <si>
    <t>عناية وداخلى (الكهرباء)</t>
  </si>
  <si>
    <t>المناظير</t>
  </si>
  <si>
    <t>المسالك</t>
  </si>
  <si>
    <t>تركيب الحديد والدم والبذل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</si>
</sst>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0">
    <font>
      <sz val="11"/>
      <name val="Arial"/>
      <scheme val="minor"/>
    </font>
    <font>
      <b/>
      <sz val="26"/>
      <name val="Algerian"/>
    </font>
    <font>
      <sz val="11"/>
      <name val="Arial"/>
    </font>
    <font>
      <b/>
      <sz val="18"/>
      <name val="Algerian"/>
    </font>
    <font>
      <b/>
      <sz val="18"/>
      <name val="Calibri"/>
    </font>
    <font>
      <b/>
      <sz val="36"/>
      <name val="Calibri"/>
    </font>
    <font>
      <b/>
      <sz val="20"/>
      <name val="Calibri"/>
    </font>
    <font>
      <b/>
      <sz val="36"/>
      <name val="Calibri"/>
    </font>
    <font>
      <b/>
      <sz val="22"/>
      <name val="Calibri"/>
    </font>
    <font>
      <b/>
      <sz val="12"/>
      <name val="Calibri"/>
    </font>
    <font>
      <b/>
      <sz val="18"/>
      <color rgb="FF1F497D"/>
      <name val="Calibri"/>
    </font>
    <font>
      <sz val="11"/>
      <name val="Calibri"/>
    </font>
    <font>
      <sz val="18"/>
      <name val="Calibri"/>
    </font>
    <font>
      <sz val="8"/>
      <name val="Calibri"/>
    </font>
    <font>
      <b/>
      <sz val="14"/>
      <name val="Calibri"/>
    </font>
    <font>
      <b/>
      <sz val="24"/>
      <name val="Calibri"/>
    </font>
    <font>
      <b/>
      <sz val="28"/>
      <name val="Calibri"/>
    </font>
    <font>
      <b/>
      <sz val="20"/>
      <name val="Arial Rounded"/>
    </font>
    <font>
      <b/>
      <sz val="26"/>
      <name val="Calibri"/>
    </font>
    <font>
      <b/>
      <sz val="16"/>
      <name val="Calibri"/>
    </font>
  </fonts>
  <fills count="9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8DB3E2"/>
        <bgColor rgb="FF8DB3E2"/>
      </patternFill>
    </fill>
    <fill>
      <patternFill patternType="solid">
        <fgColor rgb="FFBFBFBF"/>
        <bgColor rgb="FFBFBFBF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" fontId="3" fillId="0" borderId="8" xfId="0" applyNumberFormat="1" applyFont="1" applyBorder="1" applyAlignment="1">
      <alignment horizontal="center" vertical="center"/>
    </xf>
    <xf numFmtId="16" fontId="3" fillId="2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/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10" xfId="0" applyFont="1" applyBorder="1"/>
    <xf numFmtId="0" fontId="4" fillId="4" borderId="22" xfId="0" applyFont="1" applyFill="1" applyBorder="1"/>
    <xf numFmtId="0" fontId="8" fillId="4" borderId="22" xfId="0" applyFont="1" applyFill="1" applyBorder="1"/>
    <xf numFmtId="0" fontId="6" fillId="2" borderId="10" xfId="0" applyFont="1" applyFill="1" applyBorder="1" applyAlignment="1">
      <alignment horizontal="center" vertical="center" textRotation="90" wrapText="1"/>
    </xf>
    <xf numFmtId="0" fontId="6" fillId="5" borderId="10" xfId="0" applyFont="1" applyFill="1" applyBorder="1" applyAlignment="1">
      <alignment horizontal="center" vertical="center" textRotation="90" wrapText="1"/>
    </xf>
    <xf numFmtId="0" fontId="4" fillId="4" borderId="22" xfId="0" applyFont="1" applyFill="1" applyBorder="1" applyAlignment="1">
      <alignment textRotation="90"/>
    </xf>
    <xf numFmtId="0" fontId="9" fillId="4" borderId="22" xfId="0" applyFont="1" applyFill="1" applyBorder="1" applyAlignment="1">
      <alignment textRotation="90"/>
    </xf>
    <xf numFmtId="0" fontId="6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11" fillId="4" borderId="22" xfId="0" applyFont="1" applyFill="1" applyBorder="1"/>
    <xf numFmtId="0" fontId="12" fillId="4" borderId="22" xfId="0" applyFont="1" applyFill="1" applyBorder="1"/>
    <xf numFmtId="0" fontId="13" fillId="4" borderId="22" xfId="0" applyFont="1" applyFill="1" applyBorder="1"/>
    <xf numFmtId="0" fontId="14" fillId="2" borderId="30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16" fontId="14" fillId="0" borderId="32" xfId="0" applyNumberFormat="1" applyFont="1" applyBorder="1" applyAlignment="1">
      <alignment horizontal="center" vertical="center" wrapText="1"/>
    </xf>
    <xf numFmtId="16" fontId="14" fillId="0" borderId="31" xfId="0" applyNumberFormat="1" applyFont="1" applyBorder="1" applyAlignment="1">
      <alignment horizontal="center" vertical="center" wrapText="1"/>
    </xf>
    <xf numFmtId="16" fontId="14" fillId="2" borderId="31" xfId="0" applyNumberFormat="1" applyFont="1" applyFill="1" applyBorder="1" applyAlignment="1">
      <alignment horizontal="center" vertical="center"/>
    </xf>
    <xf numFmtId="4" fontId="14" fillId="0" borderId="32" xfId="0" applyNumberFormat="1" applyFont="1" applyBorder="1" applyAlignment="1">
      <alignment horizontal="center" vertical="center"/>
    </xf>
    <xf numFmtId="4" fontId="14" fillId="0" borderId="31" xfId="0" applyNumberFormat="1" applyFont="1" applyBorder="1" applyAlignment="1">
      <alignment horizontal="center" vertical="center"/>
    </xf>
    <xf numFmtId="4" fontId="14" fillId="2" borderId="31" xfId="0" applyNumberFormat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16" fontId="14" fillId="0" borderId="30" xfId="0" applyNumberFormat="1" applyFont="1" applyBorder="1" applyAlignment="1">
      <alignment horizontal="center" vertical="center" wrapText="1"/>
    </xf>
    <xf numFmtId="4" fontId="14" fillId="0" borderId="30" xfId="0" applyNumberFormat="1" applyFont="1" applyBorder="1" applyAlignment="1">
      <alignment horizontal="center" vertical="center"/>
    </xf>
    <xf numFmtId="4" fontId="14" fillId="2" borderId="30" xfId="0" applyNumberFormat="1" applyFont="1" applyFill="1" applyBorder="1" applyAlignment="1">
      <alignment horizontal="center" vertical="center"/>
    </xf>
    <xf numFmtId="16" fontId="14" fillId="2" borderId="30" xfId="0" applyNumberFormat="1" applyFont="1" applyFill="1" applyBorder="1" applyAlignment="1">
      <alignment horizontal="center" vertical="center"/>
    </xf>
    <xf numFmtId="4" fontId="14" fillId="6" borderId="30" xfId="0" applyNumberFormat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" fontId="14" fillId="0" borderId="10" xfId="0" applyNumberFormat="1" applyFont="1" applyBorder="1" applyAlignment="1">
      <alignment horizontal="center" vertical="center"/>
    </xf>
    <xf numFmtId="0" fontId="14" fillId="0" borderId="0" xfId="0" applyFont="1"/>
    <xf numFmtId="0" fontId="6" fillId="7" borderId="10" xfId="0" applyFont="1" applyFill="1" applyBorder="1" applyAlignment="1">
      <alignment horizontal="center" vertical="center"/>
    </xf>
    <xf numFmtId="16" fontId="17" fillId="2" borderId="10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8" borderId="22" xfId="0" applyFont="1" applyFill="1" applyBorder="1" applyAlignment="1">
      <alignment horizontal="center" vertical="center"/>
    </xf>
    <xf numFmtId="0" fontId="11" fillId="8" borderId="22" xfId="0" applyFont="1" applyFill="1" applyBorder="1"/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1" fillId="0" borderId="0" xfId="0" applyFont="1"/>
    <xf numFmtId="4" fontId="14" fillId="7" borderId="31" xfId="0" applyNumberFormat="1" applyFont="1" applyFill="1" applyBorder="1" applyAlignment="1">
      <alignment horizontal="center" vertical="center"/>
    </xf>
    <xf numFmtId="16" fontId="14" fillId="0" borderId="30" xfId="0" applyNumberFormat="1" applyFont="1" applyBorder="1" applyAlignment="1">
      <alignment horizontal="center" vertical="center"/>
    </xf>
    <xf numFmtId="4" fontId="14" fillId="7" borderId="30" xfId="0" applyNumberFormat="1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4" fontId="19" fillId="2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2" borderId="14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0" fontId="6" fillId="3" borderId="19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/>
    <xf numFmtId="0" fontId="7" fillId="2" borderId="18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16" fontId="14" fillId="0" borderId="3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0" fillId="0" borderId="0" xfId="0"/>
    <xf numFmtId="0" fontId="2" fillId="0" borderId="27" xfId="0" applyFont="1" applyBorder="1"/>
    <xf numFmtId="0" fontId="14" fillId="2" borderId="28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15" fillId="0" borderId="34" xfId="0" applyFont="1" applyBorder="1" applyAlignment="1">
      <alignment horizontal="center" vertical="center" wrapText="1"/>
    </xf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6" fillId="2" borderId="4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16" fontId="14" fillId="0" borderId="41" xfId="0" applyNumberFormat="1" applyFont="1" applyBorder="1" applyAlignment="1">
      <alignment horizontal="center" vertical="center"/>
    </xf>
    <xf numFmtId="0" fontId="2" fillId="0" borderId="42" xfId="0" applyFont="1" applyBorder="1"/>
    <xf numFmtId="0" fontId="18" fillId="0" borderId="23" xfId="0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2" fillId="0" borderId="44" xfId="0" applyFont="1" applyBorder="1"/>
    <xf numFmtId="0" fontId="19" fillId="0" borderId="1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2" fillId="0" borderId="49" xfId="0" applyFont="1" applyBorder="1"/>
    <xf numFmtId="0" fontId="19" fillId="2" borderId="7" xfId="0" applyFont="1" applyFill="1" applyBorder="1" applyAlignment="1">
      <alignment horizontal="center" vertical="center" wrapText="1"/>
    </xf>
    <xf numFmtId="0" fontId="2" fillId="0" borderId="5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752475</xdr:colOff>
      <xdr:row>10</xdr:row>
      <xdr:rowOff>419100</xdr:rowOff>
    </xdr:from>
    <xdr:ext cx="0" cy="1714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35833849" y="456383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lvl="0" algn="r" rtl="1"/>
          <a:endParaRPr lang="en-US" sz="1100"/>
        </a:p>
      </xdr:txBody>
    </xdr:sp>
    <xdr:clientData fLocksWithSheet="0"/>
  </xdr:oneCellAnchor>
  <xdr:oneCellAnchor>
    <xdr:from>
      <xdr:col>1</xdr:col>
      <xdr:colOff>133350</xdr:colOff>
      <xdr:row>0</xdr:row>
      <xdr:rowOff>171450</xdr:rowOff>
    </xdr:from>
    <xdr:ext cx="2105025" cy="7334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381000</xdr:colOff>
      <xdr:row>0</xdr:row>
      <xdr:rowOff>647700</xdr:rowOff>
    </xdr:from>
    <xdr:ext cx="2486025" cy="82867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rightToLeft="1" zoomScale="40" zoomScaleNormal="40" workbookViewId="0">
      <selection sqref="A1:M2"/>
    </sheetView>
  </sheetViews>
  <sheetFormatPr defaultColWidth="14.375" defaultRowHeight="15" customHeight="1"/>
  <cols>
    <col min="1" max="1" width="8.125" customWidth="1"/>
    <col min="2" max="2" width="40.625" customWidth="1"/>
    <col min="3" max="3" width="35.375" customWidth="1"/>
    <col min="4" max="10" width="22.75" customWidth="1"/>
    <col min="11" max="11" width="29.125" customWidth="1"/>
    <col min="12" max="12" width="12.75" customWidth="1"/>
    <col min="13" max="13" width="24.75" customWidth="1"/>
    <col min="14" max="17" width="8.75" customWidth="1"/>
  </cols>
  <sheetData>
    <row r="1" spans="1:17" ht="42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7" ht="42" customHeight="1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9"/>
    </row>
    <row r="3" spans="1:17" ht="41.25" customHeight="1">
      <c r="A3" s="78" t="s">
        <v>1</v>
      </c>
      <c r="B3" s="78" t="s">
        <v>2</v>
      </c>
      <c r="C3" s="78" t="s">
        <v>3</v>
      </c>
      <c r="D3" s="78" t="s">
        <v>4</v>
      </c>
      <c r="E3" s="78" t="s">
        <v>5</v>
      </c>
      <c r="F3" s="78" t="s">
        <v>6</v>
      </c>
      <c r="G3" s="78" t="s">
        <v>7</v>
      </c>
      <c r="H3" s="78" t="s">
        <v>8</v>
      </c>
      <c r="I3" s="78" t="s">
        <v>9</v>
      </c>
      <c r="J3" s="78" t="s">
        <v>10</v>
      </c>
      <c r="K3" s="78" t="s">
        <v>11</v>
      </c>
      <c r="L3" s="78" t="s">
        <v>12</v>
      </c>
      <c r="M3" s="78" t="s">
        <v>13</v>
      </c>
    </row>
    <row r="4" spans="1:17" ht="41.25" customHeight="1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7" ht="35.25" customHeight="1">
      <c r="A5" s="1">
        <v>1</v>
      </c>
      <c r="B5" s="2" t="s">
        <v>14</v>
      </c>
      <c r="C5" s="2" t="s">
        <v>15</v>
      </c>
      <c r="D5" s="3">
        <v>46079</v>
      </c>
      <c r="E5" s="3">
        <v>46079</v>
      </c>
      <c r="F5" s="3">
        <v>46084</v>
      </c>
      <c r="G5" s="2">
        <v>28</v>
      </c>
      <c r="H5" s="1">
        <f>E5-D5</f>
        <v>0</v>
      </c>
      <c r="I5" s="1">
        <f>G5-H5</f>
        <v>28</v>
      </c>
      <c r="J5" s="4">
        <f>D5+G5</f>
        <v>46107</v>
      </c>
      <c r="K5" s="4" t="s">
        <v>16</v>
      </c>
      <c r="L5" s="5">
        <v>4</v>
      </c>
      <c r="M5" s="6"/>
    </row>
    <row r="6" spans="1:17" ht="35.25" customHeight="1">
      <c r="A6" s="7">
        <v>2</v>
      </c>
      <c r="B6" s="8" t="s">
        <v>17</v>
      </c>
      <c r="C6" s="8" t="s">
        <v>18</v>
      </c>
      <c r="D6" s="9">
        <v>46084</v>
      </c>
      <c r="E6" s="9">
        <v>46084</v>
      </c>
      <c r="F6" s="9">
        <v>46084</v>
      </c>
      <c r="G6" s="80" t="s">
        <v>19</v>
      </c>
      <c r="H6" s="81"/>
      <c r="I6" s="81"/>
      <c r="J6" s="82"/>
      <c r="K6" s="4" t="s">
        <v>20</v>
      </c>
      <c r="L6" s="10">
        <v>1</v>
      </c>
      <c r="M6" s="6"/>
    </row>
    <row r="7" spans="1:17" ht="35.25" customHeight="1">
      <c r="A7" s="7">
        <v>3</v>
      </c>
      <c r="B7" s="8" t="s">
        <v>21</v>
      </c>
      <c r="C7" s="8" t="s">
        <v>22</v>
      </c>
      <c r="D7" s="9">
        <v>46084</v>
      </c>
      <c r="E7" s="9">
        <v>46085</v>
      </c>
      <c r="F7" s="9">
        <v>46085</v>
      </c>
      <c r="G7" s="80" t="s">
        <v>19</v>
      </c>
      <c r="H7" s="81"/>
      <c r="I7" s="81"/>
      <c r="J7" s="82"/>
      <c r="K7" s="4" t="s">
        <v>23</v>
      </c>
      <c r="L7" s="10">
        <v>1</v>
      </c>
      <c r="M7" s="6"/>
    </row>
    <row r="8" spans="1:17" ht="35.25" customHeight="1">
      <c r="A8" s="7">
        <v>4</v>
      </c>
      <c r="B8" s="8" t="s">
        <v>24</v>
      </c>
      <c r="C8" s="8" t="s">
        <v>22</v>
      </c>
      <c r="D8" s="9">
        <v>46083</v>
      </c>
      <c r="E8" s="9">
        <v>46085</v>
      </c>
      <c r="F8" s="9">
        <v>46086</v>
      </c>
      <c r="G8" s="80" t="s">
        <v>19</v>
      </c>
      <c r="H8" s="81"/>
      <c r="I8" s="81"/>
      <c r="J8" s="82"/>
      <c r="K8" s="4" t="s">
        <v>23</v>
      </c>
      <c r="L8" s="10">
        <v>1</v>
      </c>
      <c r="M8" s="6"/>
    </row>
    <row r="9" spans="1:17" ht="35.25" customHeight="1">
      <c r="A9" s="7">
        <v>5</v>
      </c>
      <c r="B9" s="8" t="s">
        <v>25</v>
      </c>
      <c r="C9" s="8" t="s">
        <v>26</v>
      </c>
      <c r="D9" s="9">
        <v>46074</v>
      </c>
      <c r="E9" s="9">
        <v>46085</v>
      </c>
      <c r="F9" s="9">
        <v>46085</v>
      </c>
      <c r="G9" s="80" t="s">
        <v>19</v>
      </c>
      <c r="H9" s="81"/>
      <c r="I9" s="81"/>
      <c r="J9" s="82"/>
      <c r="K9" s="4" t="s">
        <v>23</v>
      </c>
      <c r="L9" s="10">
        <v>1</v>
      </c>
      <c r="M9" s="6"/>
    </row>
    <row r="10" spans="1:17" ht="35.25" customHeight="1">
      <c r="A10" s="7">
        <v>6</v>
      </c>
      <c r="B10" s="8" t="s">
        <v>27</v>
      </c>
      <c r="C10" s="8" t="s">
        <v>28</v>
      </c>
      <c r="D10" s="9">
        <v>46086</v>
      </c>
      <c r="E10" s="9">
        <v>46087</v>
      </c>
      <c r="F10" s="9">
        <v>46087</v>
      </c>
      <c r="G10" s="2">
        <v>7</v>
      </c>
      <c r="H10" s="1">
        <f t="shared" ref="H10:H14" si="0">E10-D10</f>
        <v>1</v>
      </c>
      <c r="I10" s="1">
        <f t="shared" ref="I10:I14" si="1">G10-H10</f>
        <v>6</v>
      </c>
      <c r="J10" s="4">
        <f t="shared" ref="J10:J14" si="2">D10+G10</f>
        <v>46093</v>
      </c>
      <c r="K10" s="4" t="s">
        <v>29</v>
      </c>
      <c r="L10" s="10">
        <v>1</v>
      </c>
      <c r="M10" s="6"/>
    </row>
    <row r="11" spans="1:17" ht="35.25" customHeight="1">
      <c r="A11" s="7">
        <v>7</v>
      </c>
      <c r="B11" s="8" t="s">
        <v>30</v>
      </c>
      <c r="C11" s="8" t="s">
        <v>31</v>
      </c>
      <c r="D11" s="9">
        <v>46085</v>
      </c>
      <c r="E11" s="9">
        <v>46088</v>
      </c>
      <c r="F11" s="9">
        <v>46088</v>
      </c>
      <c r="G11" s="2">
        <v>7</v>
      </c>
      <c r="H11" s="1">
        <f t="shared" si="0"/>
        <v>3</v>
      </c>
      <c r="I11" s="1">
        <f t="shared" si="1"/>
        <v>4</v>
      </c>
      <c r="J11" s="4">
        <f t="shared" si="2"/>
        <v>46092</v>
      </c>
      <c r="K11" s="4" t="s">
        <v>32</v>
      </c>
      <c r="L11" s="10">
        <v>1</v>
      </c>
      <c r="M11" s="6"/>
    </row>
    <row r="12" spans="1:17" ht="35.25" customHeight="1">
      <c r="A12" s="7">
        <v>8</v>
      </c>
      <c r="B12" s="8" t="s">
        <v>33</v>
      </c>
      <c r="C12" s="8" t="s">
        <v>34</v>
      </c>
      <c r="D12" s="9">
        <v>46085</v>
      </c>
      <c r="E12" s="9">
        <v>46089</v>
      </c>
      <c r="F12" s="9">
        <v>46089</v>
      </c>
      <c r="G12" s="2">
        <v>9</v>
      </c>
      <c r="H12" s="1">
        <f t="shared" si="0"/>
        <v>4</v>
      </c>
      <c r="I12" s="1">
        <f t="shared" si="1"/>
        <v>5</v>
      </c>
      <c r="J12" s="4">
        <f t="shared" si="2"/>
        <v>46094</v>
      </c>
      <c r="K12" s="4" t="s">
        <v>32</v>
      </c>
      <c r="L12" s="10">
        <v>1</v>
      </c>
      <c r="M12" s="6"/>
    </row>
    <row r="13" spans="1:17" ht="35.25" customHeight="1">
      <c r="A13" s="7">
        <v>9</v>
      </c>
      <c r="B13" s="8" t="s">
        <v>35</v>
      </c>
      <c r="C13" s="8" t="s">
        <v>36</v>
      </c>
      <c r="D13" s="9">
        <v>46082</v>
      </c>
      <c r="E13" s="9">
        <v>46088</v>
      </c>
      <c r="F13" s="9">
        <v>46089</v>
      </c>
      <c r="G13" s="2">
        <v>7</v>
      </c>
      <c r="H13" s="1">
        <f t="shared" si="0"/>
        <v>6</v>
      </c>
      <c r="I13" s="1">
        <f t="shared" si="1"/>
        <v>1</v>
      </c>
      <c r="J13" s="4">
        <f t="shared" si="2"/>
        <v>46089</v>
      </c>
      <c r="K13" s="4" t="s">
        <v>32</v>
      </c>
      <c r="L13" s="10">
        <v>1</v>
      </c>
      <c r="M13" s="6"/>
    </row>
    <row r="14" spans="1:17" ht="35.25" customHeight="1">
      <c r="A14" s="7">
        <v>10</v>
      </c>
      <c r="B14" s="8" t="s">
        <v>37</v>
      </c>
      <c r="C14" s="8" t="s">
        <v>31</v>
      </c>
      <c r="D14" s="9">
        <v>46090</v>
      </c>
      <c r="E14" s="9">
        <v>46090</v>
      </c>
      <c r="F14" s="9">
        <v>46091</v>
      </c>
      <c r="G14" s="2">
        <v>8</v>
      </c>
      <c r="H14" s="1">
        <f t="shared" si="0"/>
        <v>0</v>
      </c>
      <c r="I14" s="1">
        <f t="shared" si="1"/>
        <v>8</v>
      </c>
      <c r="J14" s="4">
        <f t="shared" si="2"/>
        <v>46098</v>
      </c>
      <c r="K14" s="4" t="s">
        <v>32</v>
      </c>
      <c r="L14" s="10">
        <v>1</v>
      </c>
      <c r="M14" s="6"/>
    </row>
    <row r="15" spans="1:17" ht="35.25" customHeight="1">
      <c r="A15" s="7">
        <v>11</v>
      </c>
      <c r="B15" s="8" t="s">
        <v>38</v>
      </c>
      <c r="C15" s="8" t="s">
        <v>39</v>
      </c>
      <c r="D15" s="9">
        <v>46090</v>
      </c>
      <c r="E15" s="9">
        <v>46090</v>
      </c>
      <c r="F15" s="9">
        <v>46091</v>
      </c>
      <c r="G15" s="80" t="s">
        <v>19</v>
      </c>
      <c r="H15" s="81"/>
      <c r="I15" s="81"/>
      <c r="J15" s="82"/>
      <c r="K15" s="4" t="s">
        <v>32</v>
      </c>
      <c r="L15" s="10">
        <v>1</v>
      </c>
      <c r="M15" s="6"/>
    </row>
    <row r="16" spans="1:17" ht="46.5" customHeight="1">
      <c r="A16" s="7">
        <v>12</v>
      </c>
      <c r="B16" s="8" t="s">
        <v>40</v>
      </c>
      <c r="C16" s="8" t="s">
        <v>41</v>
      </c>
      <c r="D16" s="9">
        <v>46090</v>
      </c>
      <c r="E16" s="9">
        <v>46092</v>
      </c>
      <c r="F16" s="9">
        <v>46093</v>
      </c>
      <c r="G16" s="2">
        <v>7</v>
      </c>
      <c r="H16" s="1">
        <f>E16-D16</f>
        <v>2</v>
      </c>
      <c r="I16" s="1">
        <f>G16-H16</f>
        <v>5</v>
      </c>
      <c r="J16" s="4">
        <f>D16+G16</f>
        <v>46097</v>
      </c>
      <c r="K16" s="4" t="s">
        <v>42</v>
      </c>
      <c r="L16" s="10">
        <v>1</v>
      </c>
      <c r="M16" s="6"/>
      <c r="N16" s="90" t="s">
        <v>43</v>
      </c>
      <c r="O16" s="91"/>
      <c r="P16" s="91"/>
      <c r="Q16" s="92"/>
    </row>
    <row r="17" spans="1:13" ht="35.25" customHeight="1">
      <c r="A17" s="7">
        <v>13</v>
      </c>
      <c r="B17" s="8" t="s">
        <v>44</v>
      </c>
      <c r="C17" s="8" t="s">
        <v>22</v>
      </c>
      <c r="D17" s="9">
        <v>46091</v>
      </c>
      <c r="E17" s="9">
        <v>46093</v>
      </c>
      <c r="F17" s="9">
        <v>46094</v>
      </c>
      <c r="G17" s="80" t="s">
        <v>19</v>
      </c>
      <c r="H17" s="81"/>
      <c r="I17" s="81"/>
      <c r="J17" s="82"/>
      <c r="K17" s="4" t="s">
        <v>32</v>
      </c>
      <c r="L17" s="10">
        <v>1</v>
      </c>
      <c r="M17" s="6"/>
    </row>
    <row r="18" spans="1:13" ht="35.25" customHeight="1">
      <c r="A18" s="7">
        <v>14</v>
      </c>
      <c r="B18" s="8" t="s">
        <v>45</v>
      </c>
      <c r="C18" s="8" t="s">
        <v>46</v>
      </c>
      <c r="D18" s="9">
        <v>46089</v>
      </c>
      <c r="E18" s="9">
        <v>46093</v>
      </c>
      <c r="F18" s="9">
        <v>46093</v>
      </c>
      <c r="G18" s="2">
        <v>7</v>
      </c>
      <c r="H18" s="1">
        <f t="shared" ref="H18:H21" si="3">E18-D18</f>
        <v>4</v>
      </c>
      <c r="I18" s="1">
        <f t="shared" ref="I18:I21" si="4">G18-H18</f>
        <v>3</v>
      </c>
      <c r="J18" s="4">
        <f t="shared" ref="J18:J21" si="5">D18+G18</f>
        <v>46096</v>
      </c>
      <c r="K18" s="4" t="s">
        <v>32</v>
      </c>
      <c r="L18" s="10">
        <v>1</v>
      </c>
      <c r="M18" s="6"/>
    </row>
    <row r="19" spans="1:13" ht="35.25" customHeight="1">
      <c r="A19" s="7">
        <v>15</v>
      </c>
      <c r="B19" s="8" t="s">
        <v>47</v>
      </c>
      <c r="C19" s="8" t="s">
        <v>36</v>
      </c>
      <c r="D19" s="9">
        <v>46091</v>
      </c>
      <c r="E19" s="9">
        <v>46093</v>
      </c>
      <c r="F19" s="9">
        <v>46094</v>
      </c>
      <c r="G19" s="2">
        <v>10</v>
      </c>
      <c r="H19" s="1">
        <f t="shared" si="3"/>
        <v>2</v>
      </c>
      <c r="I19" s="1">
        <f t="shared" si="4"/>
        <v>8</v>
      </c>
      <c r="J19" s="4">
        <f t="shared" si="5"/>
        <v>46101</v>
      </c>
      <c r="K19" s="4" t="s">
        <v>32</v>
      </c>
      <c r="L19" s="10">
        <v>1</v>
      </c>
      <c r="M19" s="6"/>
    </row>
    <row r="20" spans="1:13" ht="35.25" customHeight="1">
      <c r="A20" s="7">
        <v>16</v>
      </c>
      <c r="B20" s="8" t="s">
        <v>48</v>
      </c>
      <c r="C20" s="8" t="s">
        <v>49</v>
      </c>
      <c r="D20" s="9">
        <v>46089</v>
      </c>
      <c r="E20" s="9">
        <v>46093</v>
      </c>
      <c r="F20" s="9">
        <v>46094</v>
      </c>
      <c r="G20" s="2">
        <v>30</v>
      </c>
      <c r="H20" s="1">
        <f t="shared" si="3"/>
        <v>4</v>
      </c>
      <c r="I20" s="1">
        <f t="shared" si="4"/>
        <v>26</v>
      </c>
      <c r="J20" s="4">
        <f t="shared" si="5"/>
        <v>46119</v>
      </c>
      <c r="K20" s="4" t="s">
        <v>32</v>
      </c>
      <c r="L20" s="10">
        <v>1</v>
      </c>
      <c r="M20" s="6"/>
    </row>
    <row r="21" spans="1:13" ht="35.25" customHeight="1">
      <c r="A21" s="7">
        <v>17</v>
      </c>
      <c r="B21" s="8" t="s">
        <v>50</v>
      </c>
      <c r="C21" s="8" t="s">
        <v>31</v>
      </c>
      <c r="D21" s="9">
        <v>46107</v>
      </c>
      <c r="E21" s="9">
        <v>46095</v>
      </c>
      <c r="F21" s="9">
        <v>46095</v>
      </c>
      <c r="G21" s="2">
        <v>8</v>
      </c>
      <c r="H21" s="1">
        <f t="shared" si="3"/>
        <v>-12</v>
      </c>
      <c r="I21" s="1">
        <f t="shared" si="4"/>
        <v>20</v>
      </c>
      <c r="J21" s="4">
        <f t="shared" si="5"/>
        <v>46115</v>
      </c>
      <c r="K21" s="4" t="s">
        <v>32</v>
      </c>
      <c r="L21" s="10">
        <v>1</v>
      </c>
      <c r="M21" s="11">
        <v>46108</v>
      </c>
    </row>
    <row r="22" spans="1:13" ht="52.5" customHeight="1">
      <c r="A22" s="7">
        <v>18</v>
      </c>
      <c r="B22" s="8" t="s">
        <v>51</v>
      </c>
      <c r="C22" s="8" t="s">
        <v>22</v>
      </c>
      <c r="D22" s="9">
        <v>46097</v>
      </c>
      <c r="E22" s="9">
        <v>46097</v>
      </c>
      <c r="F22" s="9">
        <v>46097</v>
      </c>
      <c r="G22" s="80" t="s">
        <v>19</v>
      </c>
      <c r="H22" s="81"/>
      <c r="I22" s="81"/>
      <c r="J22" s="82"/>
      <c r="K22" s="4" t="s">
        <v>32</v>
      </c>
      <c r="L22" s="10">
        <v>1</v>
      </c>
      <c r="M22" s="6"/>
    </row>
    <row r="23" spans="1:13" ht="35.25" customHeight="1">
      <c r="A23" s="7">
        <v>19</v>
      </c>
      <c r="B23" s="8" t="s">
        <v>52</v>
      </c>
      <c r="C23" s="8" t="s">
        <v>28</v>
      </c>
      <c r="D23" s="9">
        <v>46099</v>
      </c>
      <c r="E23" s="9">
        <v>46100</v>
      </c>
      <c r="F23" s="9">
        <v>46101</v>
      </c>
      <c r="G23" s="2">
        <v>7</v>
      </c>
      <c r="H23" s="1">
        <f t="shared" ref="H23:H26" si="6">E23-D23</f>
        <v>1</v>
      </c>
      <c r="I23" s="1">
        <f t="shared" ref="I23:I26" si="7">G23-H23</f>
        <v>6</v>
      </c>
      <c r="J23" s="4">
        <f t="shared" ref="J23:J26" si="8">D23+G23</f>
        <v>46106</v>
      </c>
      <c r="K23" s="4" t="s">
        <v>53</v>
      </c>
      <c r="L23" s="10">
        <v>1</v>
      </c>
      <c r="M23" s="6"/>
    </row>
    <row r="24" spans="1:13" ht="35.25" customHeight="1">
      <c r="A24" s="7">
        <v>20</v>
      </c>
      <c r="B24" s="8" t="s">
        <v>54</v>
      </c>
      <c r="C24" s="8" t="s">
        <v>46</v>
      </c>
      <c r="D24" s="9">
        <v>46099</v>
      </c>
      <c r="E24" s="9">
        <v>46100</v>
      </c>
      <c r="F24" s="9">
        <v>46101</v>
      </c>
      <c r="G24" s="2">
        <v>7</v>
      </c>
      <c r="H24" s="1">
        <f t="shared" si="6"/>
        <v>1</v>
      </c>
      <c r="I24" s="1">
        <f t="shared" si="7"/>
        <v>6</v>
      </c>
      <c r="J24" s="4">
        <f t="shared" si="8"/>
        <v>46106</v>
      </c>
      <c r="K24" s="4" t="s">
        <v>32</v>
      </c>
      <c r="L24" s="10">
        <v>1</v>
      </c>
      <c r="M24" s="6"/>
    </row>
    <row r="25" spans="1:13" ht="35.25" customHeight="1">
      <c r="A25" s="7">
        <v>21</v>
      </c>
      <c r="B25" s="8" t="s">
        <v>55</v>
      </c>
      <c r="C25" s="8" t="s">
        <v>31</v>
      </c>
      <c r="D25" s="9">
        <v>46101</v>
      </c>
      <c r="E25" s="9">
        <v>46101</v>
      </c>
      <c r="F25" s="9">
        <v>46101</v>
      </c>
      <c r="G25" s="2">
        <v>8</v>
      </c>
      <c r="H25" s="1">
        <f t="shared" si="6"/>
        <v>0</v>
      </c>
      <c r="I25" s="1">
        <f t="shared" si="7"/>
        <v>8</v>
      </c>
      <c r="J25" s="4">
        <f t="shared" si="8"/>
        <v>46109</v>
      </c>
      <c r="K25" s="4" t="s">
        <v>32</v>
      </c>
      <c r="L25" s="10">
        <v>1</v>
      </c>
      <c r="M25" s="6"/>
    </row>
    <row r="26" spans="1:13" ht="35.25" customHeight="1">
      <c r="A26" s="7">
        <v>22</v>
      </c>
      <c r="B26" s="8" t="s">
        <v>56</v>
      </c>
      <c r="C26" s="8" t="s">
        <v>46</v>
      </c>
      <c r="D26" s="9">
        <v>46096</v>
      </c>
      <c r="E26" s="9">
        <v>46105</v>
      </c>
      <c r="F26" s="9">
        <v>46105</v>
      </c>
      <c r="G26" s="2">
        <v>7</v>
      </c>
      <c r="H26" s="1">
        <f t="shared" si="6"/>
        <v>9</v>
      </c>
      <c r="I26" s="1">
        <f t="shared" si="7"/>
        <v>-2</v>
      </c>
      <c r="J26" s="4">
        <f t="shared" si="8"/>
        <v>46103</v>
      </c>
      <c r="K26" s="4" t="s">
        <v>32</v>
      </c>
      <c r="L26" s="10">
        <v>0.5</v>
      </c>
      <c r="M26" s="11">
        <v>46102</v>
      </c>
    </row>
    <row r="27" spans="1:13" ht="35.25" customHeight="1">
      <c r="A27" s="7">
        <v>23</v>
      </c>
      <c r="B27" s="8" t="s">
        <v>57</v>
      </c>
      <c r="C27" s="8" t="s">
        <v>26</v>
      </c>
      <c r="D27" s="9">
        <v>46107</v>
      </c>
      <c r="E27" s="9">
        <v>46107</v>
      </c>
      <c r="F27" s="9">
        <v>46107</v>
      </c>
      <c r="G27" s="80" t="s">
        <v>19</v>
      </c>
      <c r="H27" s="81"/>
      <c r="I27" s="81"/>
      <c r="J27" s="82"/>
      <c r="K27" s="4" t="s">
        <v>32</v>
      </c>
      <c r="L27" s="10">
        <v>1</v>
      </c>
      <c r="M27" s="6"/>
    </row>
    <row r="28" spans="1:13" ht="35.25" customHeight="1">
      <c r="A28" s="7">
        <v>24</v>
      </c>
      <c r="B28" s="8" t="s">
        <v>58</v>
      </c>
      <c r="C28" s="8" t="s">
        <v>59</v>
      </c>
      <c r="D28" s="9">
        <v>46107</v>
      </c>
      <c r="E28" s="9">
        <v>46107</v>
      </c>
      <c r="F28" s="9">
        <v>46107</v>
      </c>
      <c r="G28" s="80" t="s">
        <v>19</v>
      </c>
      <c r="H28" s="81"/>
      <c r="I28" s="81"/>
      <c r="J28" s="82"/>
      <c r="K28" s="4" t="s">
        <v>32</v>
      </c>
      <c r="L28" s="10">
        <v>1</v>
      </c>
      <c r="M28" s="6"/>
    </row>
    <row r="29" spans="1:13" ht="35.25" customHeight="1">
      <c r="A29" s="7">
        <v>25</v>
      </c>
      <c r="B29" s="8" t="s">
        <v>60</v>
      </c>
      <c r="C29" s="8" t="s">
        <v>61</v>
      </c>
      <c r="D29" s="9">
        <v>46085</v>
      </c>
      <c r="E29" s="9">
        <v>46107</v>
      </c>
      <c r="F29" s="9">
        <v>46108</v>
      </c>
      <c r="G29" s="80" t="s">
        <v>19</v>
      </c>
      <c r="H29" s="81"/>
      <c r="I29" s="81"/>
      <c r="J29" s="82"/>
      <c r="K29" s="4" t="s">
        <v>62</v>
      </c>
      <c r="L29" s="10">
        <v>1</v>
      </c>
      <c r="M29" s="6"/>
    </row>
    <row r="30" spans="1:13" ht="57.75" customHeight="1">
      <c r="A30" s="7">
        <v>26</v>
      </c>
      <c r="B30" s="8" t="s">
        <v>63</v>
      </c>
      <c r="C30" s="8" t="s">
        <v>64</v>
      </c>
      <c r="D30" s="9">
        <v>46106</v>
      </c>
      <c r="E30" s="9">
        <v>46108</v>
      </c>
      <c r="F30" s="9">
        <v>46108</v>
      </c>
      <c r="G30" s="2">
        <v>7</v>
      </c>
      <c r="H30" s="1">
        <f>E30-D30</f>
        <v>2</v>
      </c>
      <c r="I30" s="1">
        <f>G30-H30</f>
        <v>5</v>
      </c>
      <c r="J30" s="4">
        <f>D30+G30</f>
        <v>46113</v>
      </c>
      <c r="K30" s="4" t="s">
        <v>65</v>
      </c>
      <c r="L30" s="10">
        <v>1</v>
      </c>
      <c r="M30" s="6"/>
    </row>
    <row r="31" spans="1:13" ht="35.25" customHeight="1">
      <c r="A31" s="7">
        <v>27</v>
      </c>
      <c r="B31" s="8" t="s">
        <v>66</v>
      </c>
      <c r="C31" s="8" t="s">
        <v>67</v>
      </c>
      <c r="D31" s="9">
        <v>46108</v>
      </c>
      <c r="E31" s="9">
        <v>46108</v>
      </c>
      <c r="F31" s="9">
        <v>46108</v>
      </c>
      <c r="G31" s="80" t="s">
        <v>19</v>
      </c>
      <c r="H31" s="81"/>
      <c r="I31" s="81"/>
      <c r="J31" s="82"/>
      <c r="K31" s="4" t="s">
        <v>32</v>
      </c>
      <c r="L31" s="10">
        <v>1</v>
      </c>
      <c r="M31" s="6"/>
    </row>
    <row r="32" spans="1:13" ht="35.25" customHeight="1">
      <c r="A32" s="7">
        <v>28</v>
      </c>
      <c r="B32" s="8" t="s">
        <v>68</v>
      </c>
      <c r="C32" s="8" t="s">
        <v>46</v>
      </c>
      <c r="D32" s="9">
        <v>46107</v>
      </c>
      <c r="E32" s="9">
        <v>46108</v>
      </c>
      <c r="F32" s="9">
        <v>46108</v>
      </c>
      <c r="G32" s="2">
        <v>7</v>
      </c>
      <c r="H32" s="1">
        <f t="shared" ref="H32:H33" si="9">E32-D32</f>
        <v>1</v>
      </c>
      <c r="I32" s="1">
        <f t="shared" ref="I32:I33" si="10">G32-H32</f>
        <v>6</v>
      </c>
      <c r="J32" s="4">
        <f t="shared" ref="J32:J33" si="11">D32+G32</f>
        <v>46114</v>
      </c>
      <c r="K32" s="4" t="s">
        <v>32</v>
      </c>
      <c r="L32" s="10">
        <v>1</v>
      </c>
      <c r="M32" s="6"/>
    </row>
    <row r="33" spans="1:13" ht="35.25" customHeight="1">
      <c r="A33" s="7">
        <v>29</v>
      </c>
      <c r="B33" s="8" t="s">
        <v>69</v>
      </c>
      <c r="C33" s="8" t="s">
        <v>70</v>
      </c>
      <c r="D33" s="9">
        <v>46107</v>
      </c>
      <c r="E33" s="9">
        <v>46108</v>
      </c>
      <c r="F33" s="9">
        <v>46108</v>
      </c>
      <c r="G33" s="2">
        <v>7</v>
      </c>
      <c r="H33" s="1">
        <f t="shared" si="9"/>
        <v>1</v>
      </c>
      <c r="I33" s="1">
        <f t="shared" si="10"/>
        <v>6</v>
      </c>
      <c r="J33" s="4">
        <f t="shared" si="11"/>
        <v>46114</v>
      </c>
      <c r="K33" s="4" t="s">
        <v>32</v>
      </c>
      <c r="L33" s="10">
        <v>1</v>
      </c>
      <c r="M33" s="6"/>
    </row>
    <row r="34" spans="1:13" ht="35.25" customHeight="1">
      <c r="A34" s="7">
        <v>30</v>
      </c>
      <c r="B34" s="8" t="s">
        <v>71</v>
      </c>
      <c r="C34" s="8" t="s">
        <v>67</v>
      </c>
      <c r="D34" s="9">
        <v>46109</v>
      </c>
      <c r="E34" s="9">
        <v>46109</v>
      </c>
      <c r="F34" s="9">
        <v>46109</v>
      </c>
      <c r="G34" s="80" t="s">
        <v>19</v>
      </c>
      <c r="H34" s="81"/>
      <c r="I34" s="81"/>
      <c r="J34" s="82"/>
      <c r="K34" s="4" t="s">
        <v>32</v>
      </c>
      <c r="L34" s="10">
        <v>1</v>
      </c>
      <c r="M34" s="6"/>
    </row>
    <row r="35" spans="1:13" ht="35.25" customHeight="1">
      <c r="A35" s="7">
        <v>31</v>
      </c>
      <c r="B35" s="8" t="s">
        <v>72</v>
      </c>
      <c r="C35" s="8" t="s">
        <v>73</v>
      </c>
      <c r="D35" s="9">
        <v>46109</v>
      </c>
      <c r="E35" s="9">
        <v>46109</v>
      </c>
      <c r="F35" s="9">
        <v>46109</v>
      </c>
      <c r="G35" s="2">
        <v>9</v>
      </c>
      <c r="H35" s="1">
        <f>E35-D35</f>
        <v>0</v>
      </c>
      <c r="I35" s="1">
        <f>G35-H35</f>
        <v>9</v>
      </c>
      <c r="J35" s="4">
        <f>D35+G35</f>
        <v>46118</v>
      </c>
      <c r="K35" s="4" t="s">
        <v>32</v>
      </c>
      <c r="L35" s="10">
        <v>1</v>
      </c>
      <c r="M35" s="6"/>
    </row>
    <row r="36" spans="1:13" ht="35.25" customHeight="1">
      <c r="A36" s="7">
        <v>32</v>
      </c>
      <c r="B36" s="8" t="s">
        <v>74</v>
      </c>
      <c r="C36" s="8" t="s">
        <v>75</v>
      </c>
      <c r="D36" s="9">
        <v>46098</v>
      </c>
      <c r="E36" s="9">
        <v>46109</v>
      </c>
      <c r="F36" s="9">
        <v>46109</v>
      </c>
      <c r="G36" s="80" t="s">
        <v>19</v>
      </c>
      <c r="H36" s="81"/>
      <c r="I36" s="81"/>
      <c r="J36" s="82"/>
      <c r="K36" s="4" t="s">
        <v>32</v>
      </c>
      <c r="L36" s="10">
        <v>1</v>
      </c>
      <c r="M36" s="6"/>
    </row>
    <row r="37" spans="1:13" ht="35.25" customHeight="1">
      <c r="A37" s="7">
        <v>33</v>
      </c>
      <c r="B37" s="8" t="s">
        <v>76</v>
      </c>
      <c r="C37" s="8" t="s">
        <v>67</v>
      </c>
      <c r="D37" s="9">
        <v>46093</v>
      </c>
      <c r="E37" s="9">
        <v>46109</v>
      </c>
      <c r="F37" s="9">
        <v>46110</v>
      </c>
      <c r="G37" s="80" t="s">
        <v>19</v>
      </c>
      <c r="H37" s="81"/>
      <c r="I37" s="81"/>
      <c r="J37" s="82"/>
      <c r="K37" s="4" t="s">
        <v>32</v>
      </c>
      <c r="L37" s="10">
        <v>1</v>
      </c>
      <c r="M37" s="6"/>
    </row>
    <row r="38" spans="1:13" ht="35.25" customHeight="1">
      <c r="A38" s="7">
        <v>34</v>
      </c>
      <c r="B38" s="8" t="s">
        <v>77</v>
      </c>
      <c r="C38" s="8" t="s">
        <v>61</v>
      </c>
      <c r="D38" s="9">
        <v>46110</v>
      </c>
      <c r="E38" s="9">
        <v>46110</v>
      </c>
      <c r="F38" s="9">
        <v>46110</v>
      </c>
      <c r="G38" s="80" t="s">
        <v>19</v>
      </c>
      <c r="H38" s="81"/>
      <c r="I38" s="81"/>
      <c r="J38" s="82"/>
      <c r="K38" s="4" t="s">
        <v>62</v>
      </c>
      <c r="L38" s="10">
        <v>1</v>
      </c>
      <c r="M38" s="6"/>
    </row>
    <row r="39" spans="1:13" ht="35.25" customHeight="1">
      <c r="A39" s="7">
        <v>35</v>
      </c>
      <c r="B39" s="8" t="s">
        <v>78</v>
      </c>
      <c r="C39" s="8" t="s">
        <v>46</v>
      </c>
      <c r="D39" s="9">
        <v>46106</v>
      </c>
      <c r="E39" s="9">
        <v>46111</v>
      </c>
      <c r="F39" s="9">
        <v>46111</v>
      </c>
      <c r="G39" s="2">
        <v>7</v>
      </c>
      <c r="H39" s="1">
        <f t="shared" ref="H39:H43" si="12">E39-D39</f>
        <v>5</v>
      </c>
      <c r="I39" s="1">
        <f t="shared" ref="I39:I43" si="13">G39-H39</f>
        <v>2</v>
      </c>
      <c r="J39" s="4">
        <f t="shared" ref="J39:J43" si="14">D39+G39</f>
        <v>46113</v>
      </c>
      <c r="K39" s="4" t="s">
        <v>32</v>
      </c>
      <c r="L39" s="10">
        <v>0.5</v>
      </c>
      <c r="M39" s="6"/>
    </row>
    <row r="40" spans="1:13" ht="35.25" customHeight="1">
      <c r="A40" s="7">
        <v>36</v>
      </c>
      <c r="B40" s="8" t="s">
        <v>79</v>
      </c>
      <c r="C40" s="8" t="s">
        <v>31</v>
      </c>
      <c r="D40" s="9">
        <v>46107</v>
      </c>
      <c r="E40" s="9">
        <v>46111</v>
      </c>
      <c r="F40" s="9">
        <v>46111</v>
      </c>
      <c r="G40" s="2">
        <v>8</v>
      </c>
      <c r="H40" s="1">
        <f t="shared" si="12"/>
        <v>4</v>
      </c>
      <c r="I40" s="1">
        <f t="shared" si="13"/>
        <v>4</v>
      </c>
      <c r="J40" s="4">
        <f t="shared" si="14"/>
        <v>46115</v>
      </c>
      <c r="K40" s="4" t="s">
        <v>32</v>
      </c>
      <c r="L40" s="10">
        <v>0.5</v>
      </c>
      <c r="M40" s="6"/>
    </row>
    <row r="41" spans="1:13" ht="35.25" customHeight="1">
      <c r="A41" s="7">
        <v>37</v>
      </c>
      <c r="B41" s="8" t="s">
        <v>80</v>
      </c>
      <c r="C41" s="8" t="s">
        <v>46</v>
      </c>
      <c r="D41" s="9">
        <v>46099</v>
      </c>
      <c r="E41" s="9">
        <v>46111</v>
      </c>
      <c r="F41" s="9">
        <v>46112</v>
      </c>
      <c r="G41" s="2">
        <v>7</v>
      </c>
      <c r="H41" s="1">
        <f t="shared" si="12"/>
        <v>12</v>
      </c>
      <c r="I41" s="1">
        <f t="shared" si="13"/>
        <v>-5</v>
      </c>
      <c r="J41" s="4">
        <f t="shared" si="14"/>
        <v>46106</v>
      </c>
      <c r="K41" s="4" t="s">
        <v>32</v>
      </c>
      <c r="L41" s="10">
        <v>1</v>
      </c>
      <c r="M41" s="11">
        <v>46102</v>
      </c>
    </row>
    <row r="42" spans="1:13" ht="35.25" customHeight="1">
      <c r="A42" s="7">
        <v>38</v>
      </c>
      <c r="B42" s="8" t="s">
        <v>81</v>
      </c>
      <c r="C42" s="8" t="s">
        <v>46</v>
      </c>
      <c r="D42" s="9">
        <v>46112</v>
      </c>
      <c r="E42" s="9">
        <v>46112</v>
      </c>
      <c r="F42" s="9">
        <v>46112</v>
      </c>
      <c r="G42" s="2">
        <v>7</v>
      </c>
      <c r="H42" s="1">
        <f t="shared" si="12"/>
        <v>0</v>
      </c>
      <c r="I42" s="1">
        <f t="shared" si="13"/>
        <v>7</v>
      </c>
      <c r="J42" s="4">
        <f t="shared" si="14"/>
        <v>46119</v>
      </c>
      <c r="K42" s="4" t="s">
        <v>32</v>
      </c>
      <c r="L42" s="10">
        <v>1</v>
      </c>
      <c r="M42" s="11"/>
    </row>
    <row r="43" spans="1:13" ht="35.25" customHeight="1">
      <c r="A43" s="7">
        <v>39</v>
      </c>
      <c r="B43" s="8" t="s">
        <v>82</v>
      </c>
      <c r="C43" s="8" t="s">
        <v>70</v>
      </c>
      <c r="D43" s="9">
        <v>46109</v>
      </c>
      <c r="E43" s="9">
        <v>46109</v>
      </c>
      <c r="F43" s="9">
        <v>46109</v>
      </c>
      <c r="G43" s="2">
        <v>14</v>
      </c>
      <c r="H43" s="1">
        <f t="shared" si="12"/>
        <v>0</v>
      </c>
      <c r="I43" s="1">
        <f t="shared" si="13"/>
        <v>14</v>
      </c>
      <c r="J43" s="4">
        <f t="shared" si="14"/>
        <v>46123</v>
      </c>
      <c r="K43" s="4" t="s">
        <v>32</v>
      </c>
      <c r="L43" s="10">
        <v>0.5</v>
      </c>
      <c r="M43" s="11"/>
    </row>
    <row r="44" spans="1:13" ht="35.25" customHeight="1">
      <c r="A44" s="7">
        <v>40</v>
      </c>
      <c r="B44" s="8" t="s">
        <v>83</v>
      </c>
      <c r="C44" s="8" t="s">
        <v>22</v>
      </c>
      <c r="D44" s="9">
        <v>46110</v>
      </c>
      <c r="E44" s="9">
        <v>46112</v>
      </c>
      <c r="F44" s="9">
        <v>46112</v>
      </c>
      <c r="G44" s="80" t="s">
        <v>19</v>
      </c>
      <c r="H44" s="81"/>
      <c r="I44" s="81"/>
      <c r="J44" s="82"/>
      <c r="K44" s="4" t="s">
        <v>32</v>
      </c>
      <c r="L44" s="10">
        <v>1</v>
      </c>
      <c r="M44" s="11"/>
    </row>
    <row r="45" spans="1:13" ht="35.25" customHeight="1">
      <c r="A45" s="7">
        <v>41</v>
      </c>
      <c r="B45" s="8" t="s">
        <v>84</v>
      </c>
      <c r="C45" s="8" t="s">
        <v>85</v>
      </c>
      <c r="D45" s="9">
        <v>46112</v>
      </c>
      <c r="E45" s="9">
        <v>46112</v>
      </c>
      <c r="F45" s="9">
        <v>46112</v>
      </c>
      <c r="G45" s="2">
        <v>7</v>
      </c>
      <c r="H45" s="1">
        <f>E45-D45</f>
        <v>0</v>
      </c>
      <c r="I45" s="1">
        <f>G45-H45</f>
        <v>7</v>
      </c>
      <c r="J45" s="4">
        <f>D45+G45</f>
        <v>46119</v>
      </c>
      <c r="K45" s="4" t="s">
        <v>32</v>
      </c>
      <c r="L45" s="10">
        <v>0.5</v>
      </c>
      <c r="M45" s="11"/>
    </row>
    <row r="46" spans="1:13" ht="78" customHeight="1">
      <c r="A46" s="83" t="s">
        <v>86</v>
      </c>
      <c r="B46" s="81"/>
      <c r="C46" s="81"/>
      <c r="D46" s="81"/>
      <c r="E46" s="81"/>
      <c r="F46" s="81"/>
      <c r="G46" s="81"/>
      <c r="H46" s="81"/>
      <c r="I46" s="81"/>
      <c r="J46" s="82"/>
      <c r="K46" s="12"/>
      <c r="L46" s="10">
        <f>SUM(L5:L45)</f>
        <v>41.5</v>
      </c>
      <c r="M46" s="13"/>
    </row>
    <row r="47" spans="1:13" ht="15.75" customHeight="1"/>
    <row r="48" spans="1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A3:M4" xr:uid="{00000000-0009-0000-0000-000000000000}"/>
  <mergeCells count="32">
    <mergeCell ref="N16:Q16"/>
    <mergeCell ref="G17:J17"/>
    <mergeCell ref="G8:J8"/>
    <mergeCell ref="G9:J9"/>
    <mergeCell ref="G28:J28"/>
    <mergeCell ref="A1:M2"/>
    <mergeCell ref="M3:M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K3:K4"/>
    <mergeCell ref="G34:J34"/>
    <mergeCell ref="G36:J36"/>
    <mergeCell ref="G37:J37"/>
    <mergeCell ref="G38:J38"/>
    <mergeCell ref="A46:J46"/>
    <mergeCell ref="G44:J44"/>
    <mergeCell ref="J3:J4"/>
    <mergeCell ref="G7:J7"/>
    <mergeCell ref="G6:J6"/>
    <mergeCell ref="G27:J27"/>
    <mergeCell ref="G31:J31"/>
    <mergeCell ref="G15:J15"/>
    <mergeCell ref="G22:J22"/>
    <mergeCell ref="G29:J29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351"/>
  <sheetViews>
    <sheetView rightToLeft="1" workbookViewId="0">
      <pane ySplit="3" topLeftCell="A4" activePane="bottomLeft" state="frozen"/>
      <selection pane="bottomLeft" activeCell="B5" sqref="B5"/>
    </sheetView>
  </sheetViews>
  <sheetFormatPr defaultColWidth="14.375" defaultRowHeight="15" customHeight="1"/>
  <cols>
    <col min="1" max="1" width="6.125" customWidth="1"/>
    <col min="2" max="2" width="14.875" customWidth="1"/>
    <col min="3" max="3" width="49" customWidth="1"/>
    <col min="4" max="5" width="13" customWidth="1"/>
    <col min="6" max="6" width="9.125" customWidth="1"/>
    <col min="7" max="7" width="27.625" customWidth="1"/>
    <col min="8" max="8" width="23.25" customWidth="1"/>
    <col min="9" max="9" width="26.75" customWidth="1"/>
    <col min="10" max="10" width="55" customWidth="1"/>
    <col min="11" max="11" width="26.25" customWidth="1"/>
    <col min="12" max="32" width="16.125" customWidth="1"/>
    <col min="33" max="34" width="12" customWidth="1"/>
    <col min="35" max="38" width="20" customWidth="1"/>
    <col min="39" max="39" width="17.375" customWidth="1"/>
    <col min="40" max="59" width="9" customWidth="1"/>
  </cols>
  <sheetData>
    <row r="1" spans="1:59" ht="56.25" customHeight="1">
      <c r="A1" s="98" t="s">
        <v>87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2"/>
      <c r="AM1" s="93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5"/>
    </row>
    <row r="2" spans="1:59" ht="56.25" customHeight="1">
      <c r="A2" s="96" t="s">
        <v>88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2"/>
      <c r="AM2" s="14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</row>
    <row r="3" spans="1:59" ht="23.25" customHeight="1">
      <c r="A3" s="16" t="s">
        <v>1</v>
      </c>
      <c r="B3" s="16" t="s">
        <v>89</v>
      </c>
      <c r="C3" s="16" t="s">
        <v>90</v>
      </c>
      <c r="D3" s="16" t="s">
        <v>91</v>
      </c>
      <c r="E3" s="16" t="s">
        <v>6</v>
      </c>
      <c r="F3" s="16" t="s">
        <v>92</v>
      </c>
      <c r="G3" s="16" t="s">
        <v>93</v>
      </c>
      <c r="H3" s="16" t="s">
        <v>94</v>
      </c>
      <c r="I3" s="16" t="s">
        <v>95</v>
      </c>
      <c r="J3" s="16" t="s">
        <v>96</v>
      </c>
      <c r="K3" s="16" t="s">
        <v>97</v>
      </c>
      <c r="L3" s="16" t="s">
        <v>98</v>
      </c>
      <c r="M3" s="16" t="s">
        <v>99</v>
      </c>
      <c r="N3" s="16" t="s">
        <v>100</v>
      </c>
      <c r="O3" s="16" t="s">
        <v>101</v>
      </c>
      <c r="P3" s="16" t="s">
        <v>102</v>
      </c>
      <c r="Q3" s="16" t="s">
        <v>103</v>
      </c>
      <c r="R3" s="16" t="s">
        <v>104</v>
      </c>
      <c r="S3" s="16" t="s">
        <v>105</v>
      </c>
      <c r="T3" s="16" t="s">
        <v>106</v>
      </c>
      <c r="U3" s="16" t="s">
        <v>107</v>
      </c>
      <c r="V3" s="16" t="s">
        <v>108</v>
      </c>
      <c r="W3" s="16" t="s">
        <v>109</v>
      </c>
      <c r="X3" s="16" t="s">
        <v>110</v>
      </c>
      <c r="Y3" s="16" t="s">
        <v>111</v>
      </c>
      <c r="Z3" s="16" t="s">
        <v>112</v>
      </c>
      <c r="AA3" s="16" t="s">
        <v>113</v>
      </c>
      <c r="AB3" s="16" t="s">
        <v>114</v>
      </c>
      <c r="AC3" s="16" t="s">
        <v>115</v>
      </c>
      <c r="AD3" s="16" t="s">
        <v>116</v>
      </c>
      <c r="AE3" s="16" t="s">
        <v>117</v>
      </c>
      <c r="AF3" s="16" t="s">
        <v>118</v>
      </c>
      <c r="AG3" s="16" t="s">
        <v>119</v>
      </c>
      <c r="AH3" s="16" t="s">
        <v>120</v>
      </c>
      <c r="AI3" s="17" t="s">
        <v>121</v>
      </c>
      <c r="AJ3" s="17" t="s">
        <v>122</v>
      </c>
      <c r="AK3" s="17" t="s">
        <v>123</v>
      </c>
      <c r="AL3" s="17" t="s">
        <v>124</v>
      </c>
      <c r="AM3" s="18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</row>
    <row r="4" spans="1:59" ht="75.75" customHeight="1">
      <c r="A4" s="20">
        <v>1</v>
      </c>
      <c r="B4" s="21">
        <v>4710</v>
      </c>
      <c r="C4" s="21" t="s">
        <v>14</v>
      </c>
      <c r="D4" s="22">
        <v>46079</v>
      </c>
      <c r="E4" s="22">
        <v>46084</v>
      </c>
      <c r="F4" s="21">
        <v>308</v>
      </c>
      <c r="G4" s="21" t="s">
        <v>125</v>
      </c>
      <c r="H4" s="21" t="s">
        <v>15</v>
      </c>
      <c r="I4" s="21" t="s">
        <v>126</v>
      </c>
      <c r="J4" s="23" t="s">
        <v>127</v>
      </c>
      <c r="K4" s="23" t="s">
        <v>128</v>
      </c>
      <c r="L4" s="21">
        <v>5</v>
      </c>
      <c r="M4" s="24">
        <v>850</v>
      </c>
      <c r="N4" s="25">
        <v>2087</v>
      </c>
      <c r="O4" s="25">
        <v>2191</v>
      </c>
      <c r="P4" s="25">
        <v>4494.5</v>
      </c>
      <c r="Q4" s="25">
        <v>2898.25</v>
      </c>
      <c r="R4" s="25">
        <v>4200</v>
      </c>
      <c r="S4" s="25">
        <v>850</v>
      </c>
      <c r="T4" s="25">
        <v>2</v>
      </c>
      <c r="U4" s="25">
        <v>250</v>
      </c>
      <c r="V4" s="25"/>
      <c r="W4" s="25"/>
      <c r="X4" s="25">
        <v>6000</v>
      </c>
      <c r="Y4" s="25">
        <v>1000</v>
      </c>
      <c r="Z4" s="25">
        <v>200</v>
      </c>
      <c r="AA4" s="25">
        <v>1070</v>
      </c>
      <c r="AB4" s="25"/>
      <c r="AC4" s="25"/>
      <c r="AD4" s="25">
        <v>500</v>
      </c>
      <c r="AE4" s="25"/>
      <c r="AF4" s="25"/>
      <c r="AG4" s="25"/>
      <c r="AH4" s="25">
        <v>1537.25</v>
      </c>
      <c r="AI4" s="26">
        <f t="shared" ref="AI4:AI44" si="0">SUM(M4:AH4)</f>
        <v>28130</v>
      </c>
      <c r="AJ4" s="26"/>
      <c r="AK4" s="26">
        <v>30060.1</v>
      </c>
      <c r="AL4" s="20">
        <f t="shared" ref="AL4:AL44" si="1">SUM(AK4+AJ4)-AI4</f>
        <v>1930.0999999999985</v>
      </c>
      <c r="AM4" s="27" t="s">
        <v>129</v>
      </c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</row>
    <row r="5" spans="1:59" ht="38.25" customHeight="1">
      <c r="A5" s="20">
        <v>2</v>
      </c>
      <c r="B5" s="21">
        <v>4759</v>
      </c>
      <c r="C5" s="21" t="s">
        <v>17</v>
      </c>
      <c r="D5" s="22">
        <v>46084</v>
      </c>
      <c r="E5" s="22">
        <v>46084</v>
      </c>
      <c r="F5" s="21">
        <v>309</v>
      </c>
      <c r="G5" s="21" t="s">
        <v>130</v>
      </c>
      <c r="H5" s="23" t="s">
        <v>18</v>
      </c>
      <c r="I5" s="21" t="s">
        <v>126</v>
      </c>
      <c r="J5" s="23" t="s">
        <v>131</v>
      </c>
      <c r="K5" s="21" t="s">
        <v>128</v>
      </c>
      <c r="L5" s="21">
        <v>0.25</v>
      </c>
      <c r="M5" s="24">
        <v>850</v>
      </c>
      <c r="N5" s="25">
        <v>674.5</v>
      </c>
      <c r="O5" s="25">
        <v>817.5</v>
      </c>
      <c r="P5" s="25">
        <v>209</v>
      </c>
      <c r="Q5" s="25">
        <v>168.5</v>
      </c>
      <c r="R5" s="25">
        <v>250</v>
      </c>
      <c r="S5" s="25"/>
      <c r="T5" s="25"/>
      <c r="U5" s="25">
        <v>250</v>
      </c>
      <c r="V5" s="25"/>
      <c r="W5" s="25"/>
      <c r="X5" s="25">
        <v>2500</v>
      </c>
      <c r="Y5" s="25">
        <v>600</v>
      </c>
      <c r="Z5" s="25">
        <v>150</v>
      </c>
      <c r="AA5" s="25"/>
      <c r="AB5" s="25"/>
      <c r="AC5" s="25">
        <v>800</v>
      </c>
      <c r="AD5" s="25"/>
      <c r="AE5" s="25"/>
      <c r="AF5" s="25"/>
      <c r="AG5" s="25"/>
      <c r="AH5" s="25">
        <v>280.5</v>
      </c>
      <c r="AI5" s="26">
        <f t="shared" si="0"/>
        <v>7550</v>
      </c>
      <c r="AJ5" s="26"/>
      <c r="AK5" s="26">
        <v>8751.7000000000007</v>
      </c>
      <c r="AL5" s="20">
        <f t="shared" si="1"/>
        <v>1201.7000000000007</v>
      </c>
      <c r="AM5" s="27" t="s">
        <v>129</v>
      </c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</row>
    <row r="6" spans="1:59" ht="63" customHeight="1">
      <c r="A6" s="20">
        <v>3</v>
      </c>
      <c r="B6" s="21">
        <v>4773</v>
      </c>
      <c r="C6" s="8" t="s">
        <v>21</v>
      </c>
      <c r="D6" s="22">
        <v>46085</v>
      </c>
      <c r="E6" s="22">
        <v>46085</v>
      </c>
      <c r="F6" s="21">
        <v>306</v>
      </c>
      <c r="G6" s="21" t="s">
        <v>132</v>
      </c>
      <c r="H6" s="21" t="s">
        <v>22</v>
      </c>
      <c r="I6" s="21" t="s">
        <v>126</v>
      </c>
      <c r="J6" s="23" t="s">
        <v>133</v>
      </c>
      <c r="K6" s="21" t="s">
        <v>134</v>
      </c>
      <c r="L6" s="21">
        <v>0.25</v>
      </c>
      <c r="M6" s="24">
        <v>400</v>
      </c>
      <c r="N6" s="25">
        <v>351.5</v>
      </c>
      <c r="O6" s="25">
        <v>850.5</v>
      </c>
      <c r="P6" s="25"/>
      <c r="Q6" s="25">
        <v>52.5</v>
      </c>
      <c r="R6" s="25">
        <v>200</v>
      </c>
      <c r="S6" s="25"/>
      <c r="T6" s="25">
        <v>1</v>
      </c>
      <c r="U6" s="25">
        <v>150</v>
      </c>
      <c r="V6" s="25">
        <v>510</v>
      </c>
      <c r="W6" s="25">
        <f>240+50</f>
        <v>290</v>
      </c>
      <c r="X6" s="25">
        <v>3500</v>
      </c>
      <c r="Y6" s="25">
        <v>700</v>
      </c>
      <c r="Z6" s="25">
        <v>150</v>
      </c>
      <c r="AA6" s="25"/>
      <c r="AB6" s="25"/>
      <c r="AC6" s="25"/>
      <c r="AD6" s="25"/>
      <c r="AE6" s="25"/>
      <c r="AF6" s="25"/>
      <c r="AG6" s="25"/>
      <c r="AH6" s="25">
        <v>294.5</v>
      </c>
      <c r="AI6" s="26">
        <f t="shared" si="0"/>
        <v>7450</v>
      </c>
      <c r="AJ6" s="26">
        <v>900</v>
      </c>
      <c r="AK6" s="26">
        <v>8100</v>
      </c>
      <c r="AL6" s="20">
        <f t="shared" si="1"/>
        <v>1550</v>
      </c>
      <c r="AM6" s="27" t="s">
        <v>129</v>
      </c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</row>
    <row r="7" spans="1:59" ht="38.25" customHeight="1">
      <c r="A7" s="20">
        <v>4</v>
      </c>
      <c r="B7" s="21">
        <v>4774</v>
      </c>
      <c r="C7" s="21" t="s">
        <v>24</v>
      </c>
      <c r="D7" s="22">
        <v>46085</v>
      </c>
      <c r="E7" s="22">
        <v>46086</v>
      </c>
      <c r="F7" s="21">
        <v>309</v>
      </c>
      <c r="G7" s="21" t="s">
        <v>135</v>
      </c>
      <c r="H7" s="21" t="s">
        <v>22</v>
      </c>
      <c r="I7" s="21" t="s">
        <v>126</v>
      </c>
      <c r="J7" s="23" t="s">
        <v>136</v>
      </c>
      <c r="K7" s="21" t="s">
        <v>137</v>
      </c>
      <c r="L7" s="21">
        <v>0.5</v>
      </c>
      <c r="M7" s="24">
        <v>300</v>
      </c>
      <c r="N7" s="25">
        <v>129.5</v>
      </c>
      <c r="O7" s="25">
        <v>617</v>
      </c>
      <c r="P7" s="25">
        <v>186</v>
      </c>
      <c r="Q7" s="25">
        <v>141</v>
      </c>
      <c r="R7" s="25">
        <v>500</v>
      </c>
      <c r="S7" s="25"/>
      <c r="T7" s="25">
        <v>0.5</v>
      </c>
      <c r="U7" s="25">
        <v>75</v>
      </c>
      <c r="V7" s="25"/>
      <c r="W7" s="25"/>
      <c r="X7" s="25">
        <v>3500</v>
      </c>
      <c r="Y7" s="25">
        <v>600</v>
      </c>
      <c r="Z7" s="25">
        <v>100</v>
      </c>
      <c r="AA7" s="25"/>
      <c r="AB7" s="25"/>
      <c r="AC7" s="25">
        <v>1700</v>
      </c>
      <c r="AD7" s="25"/>
      <c r="AE7" s="25"/>
      <c r="AF7" s="25"/>
      <c r="AG7" s="25"/>
      <c r="AH7" s="25">
        <v>196</v>
      </c>
      <c r="AI7" s="26">
        <f t="shared" si="0"/>
        <v>8045</v>
      </c>
      <c r="AJ7" s="26">
        <v>3450</v>
      </c>
      <c r="AK7" s="26">
        <v>8550</v>
      </c>
      <c r="AL7" s="20">
        <f t="shared" si="1"/>
        <v>3955</v>
      </c>
      <c r="AM7" s="27" t="s">
        <v>129</v>
      </c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</row>
    <row r="8" spans="1:59" ht="38.25" customHeight="1">
      <c r="A8" s="20">
        <v>5</v>
      </c>
      <c r="B8" s="21">
        <v>4775</v>
      </c>
      <c r="C8" s="21" t="s">
        <v>25</v>
      </c>
      <c r="D8" s="22">
        <v>46085</v>
      </c>
      <c r="E8" s="22">
        <v>46085</v>
      </c>
      <c r="F8" s="21">
        <v>308</v>
      </c>
      <c r="G8" s="21" t="s">
        <v>138</v>
      </c>
      <c r="H8" s="25" t="s">
        <v>26</v>
      </c>
      <c r="I8" s="21" t="s">
        <v>139</v>
      </c>
      <c r="J8" s="23" t="s">
        <v>140</v>
      </c>
      <c r="K8" s="23" t="s">
        <v>141</v>
      </c>
      <c r="L8" s="21">
        <v>0.25</v>
      </c>
      <c r="M8" s="24">
        <v>650</v>
      </c>
      <c r="N8" s="25">
        <v>670.75</v>
      </c>
      <c r="O8" s="25">
        <v>1443.75</v>
      </c>
      <c r="P8" s="25">
        <v>139.5</v>
      </c>
      <c r="Q8" s="25">
        <v>188.5</v>
      </c>
      <c r="R8" s="25">
        <v>200</v>
      </c>
      <c r="S8" s="25"/>
      <c r="T8" s="25"/>
      <c r="U8" s="25">
        <f>150+55</f>
        <v>205</v>
      </c>
      <c r="V8" s="25"/>
      <c r="W8" s="25"/>
      <c r="X8" s="25">
        <v>6000</v>
      </c>
      <c r="Y8" s="25">
        <v>1000</v>
      </c>
      <c r="Z8" s="25">
        <v>200</v>
      </c>
      <c r="AA8" s="25"/>
      <c r="AB8" s="25"/>
      <c r="AC8" s="25"/>
      <c r="AD8" s="25"/>
      <c r="AE8" s="25">
        <v>6000</v>
      </c>
      <c r="AF8" s="25"/>
      <c r="AG8" s="25"/>
      <c r="AH8" s="25">
        <v>322.5</v>
      </c>
      <c r="AI8" s="26">
        <f t="shared" si="0"/>
        <v>17020</v>
      </c>
      <c r="AJ8" s="26"/>
      <c r="AK8" s="26">
        <v>25000</v>
      </c>
      <c r="AL8" s="20">
        <f t="shared" si="1"/>
        <v>7980</v>
      </c>
      <c r="AM8" s="27" t="s">
        <v>142</v>
      </c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</row>
    <row r="9" spans="1:59" ht="61.5" customHeight="1">
      <c r="A9" s="20">
        <v>6</v>
      </c>
      <c r="B9" s="21">
        <v>4791</v>
      </c>
      <c r="C9" s="21" t="s">
        <v>27</v>
      </c>
      <c r="D9" s="22">
        <v>46087</v>
      </c>
      <c r="E9" s="22">
        <v>46087</v>
      </c>
      <c r="F9" s="21">
        <v>302</v>
      </c>
      <c r="G9" s="21" t="s">
        <v>143</v>
      </c>
      <c r="H9" s="21" t="s">
        <v>28</v>
      </c>
      <c r="I9" s="21" t="s">
        <v>144</v>
      </c>
      <c r="J9" s="23" t="s">
        <v>145</v>
      </c>
      <c r="K9" s="21" t="s">
        <v>134</v>
      </c>
      <c r="L9" s="21">
        <v>0.25</v>
      </c>
      <c r="M9" s="24">
        <v>400</v>
      </c>
      <c r="N9" s="25">
        <v>429.5</v>
      </c>
      <c r="O9" s="25">
        <v>668</v>
      </c>
      <c r="P9" s="25">
        <v>12</v>
      </c>
      <c r="Q9" s="25">
        <v>76.5</v>
      </c>
      <c r="R9" s="25">
        <v>200</v>
      </c>
      <c r="S9" s="25"/>
      <c r="T9" s="25">
        <v>1.5</v>
      </c>
      <c r="U9" s="25">
        <v>150</v>
      </c>
      <c r="V9" s="25">
        <v>360</v>
      </c>
      <c r="W9" s="25">
        <f>240+50</f>
        <v>290</v>
      </c>
      <c r="X9" s="25">
        <v>1000</v>
      </c>
      <c r="Y9" s="25">
        <v>300</v>
      </c>
      <c r="Z9" s="25">
        <v>50</v>
      </c>
      <c r="AA9" s="25"/>
      <c r="AB9" s="25"/>
      <c r="AC9" s="25"/>
      <c r="AD9" s="25"/>
      <c r="AE9" s="25"/>
      <c r="AF9" s="25"/>
      <c r="AG9" s="25"/>
      <c r="AH9" s="25">
        <v>257.5</v>
      </c>
      <c r="AI9" s="26">
        <f t="shared" si="0"/>
        <v>4195</v>
      </c>
      <c r="AJ9" s="26"/>
      <c r="AK9" s="26">
        <v>8897.4</v>
      </c>
      <c r="AL9" s="20">
        <f t="shared" si="1"/>
        <v>4702.3999999999996</v>
      </c>
      <c r="AM9" s="27" t="s">
        <v>129</v>
      </c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</row>
    <row r="10" spans="1:59" ht="38.25" customHeight="1">
      <c r="A10" s="20">
        <v>7</v>
      </c>
      <c r="B10" s="21">
        <v>4799</v>
      </c>
      <c r="C10" s="21" t="s">
        <v>30</v>
      </c>
      <c r="D10" s="22">
        <v>46088</v>
      </c>
      <c r="E10" s="22">
        <v>46088</v>
      </c>
      <c r="F10" s="21">
        <v>301</v>
      </c>
      <c r="G10" s="21" t="s">
        <v>146</v>
      </c>
      <c r="H10" s="21" t="s">
        <v>31</v>
      </c>
      <c r="I10" s="21" t="s">
        <v>126</v>
      </c>
      <c r="J10" s="23" t="s">
        <v>147</v>
      </c>
      <c r="K10" s="23" t="s">
        <v>134</v>
      </c>
      <c r="L10" s="21">
        <v>0.25</v>
      </c>
      <c r="M10" s="24">
        <v>400</v>
      </c>
      <c r="N10" s="25">
        <v>639</v>
      </c>
      <c r="O10" s="25">
        <v>470.5</v>
      </c>
      <c r="P10" s="25"/>
      <c r="Q10" s="25">
        <v>108</v>
      </c>
      <c r="R10" s="25">
        <v>200</v>
      </c>
      <c r="S10" s="25"/>
      <c r="T10" s="25">
        <v>3</v>
      </c>
      <c r="U10" s="25">
        <v>150</v>
      </c>
      <c r="V10" s="25"/>
      <c r="W10" s="25"/>
      <c r="X10" s="25">
        <v>4500</v>
      </c>
      <c r="Y10" s="25">
        <v>800</v>
      </c>
      <c r="Z10" s="25">
        <v>150</v>
      </c>
      <c r="AA10" s="25"/>
      <c r="AB10" s="25"/>
      <c r="AC10" s="25"/>
      <c r="AD10" s="25"/>
      <c r="AE10" s="25"/>
      <c r="AF10" s="25"/>
      <c r="AG10" s="25"/>
      <c r="AH10" s="25">
        <v>159.5</v>
      </c>
      <c r="AI10" s="26">
        <f t="shared" si="0"/>
        <v>7580</v>
      </c>
      <c r="AJ10" s="26">
        <v>3000</v>
      </c>
      <c r="AK10" s="26">
        <v>10000</v>
      </c>
      <c r="AL10" s="20">
        <f t="shared" si="1"/>
        <v>5420</v>
      </c>
      <c r="AM10" s="27" t="s">
        <v>129</v>
      </c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</row>
    <row r="11" spans="1:59" ht="38.25" customHeight="1">
      <c r="A11" s="20">
        <v>8</v>
      </c>
      <c r="B11" s="21">
        <v>4816</v>
      </c>
      <c r="C11" s="21" t="s">
        <v>33</v>
      </c>
      <c r="D11" s="22">
        <v>46089</v>
      </c>
      <c r="E11" s="22">
        <v>46089</v>
      </c>
      <c r="F11" s="21">
        <v>304</v>
      </c>
      <c r="G11" s="21" t="s">
        <v>148</v>
      </c>
      <c r="H11" s="21" t="s">
        <v>85</v>
      </c>
      <c r="I11" s="21" t="s">
        <v>126</v>
      </c>
      <c r="J11" s="23" t="s">
        <v>149</v>
      </c>
      <c r="K11" s="23" t="s">
        <v>141</v>
      </c>
      <c r="L11" s="21">
        <v>0.25</v>
      </c>
      <c r="M11" s="24">
        <v>650</v>
      </c>
      <c r="N11" s="25">
        <v>971.5</v>
      </c>
      <c r="O11" s="25">
        <v>1429</v>
      </c>
      <c r="P11" s="25"/>
      <c r="Q11" s="25">
        <v>118.5</v>
      </c>
      <c r="R11" s="25">
        <v>200</v>
      </c>
      <c r="S11" s="25"/>
      <c r="T11" s="25">
        <v>0.25</v>
      </c>
      <c r="U11" s="25">
        <v>150</v>
      </c>
      <c r="V11" s="25">
        <v>510</v>
      </c>
      <c r="W11" s="25">
        <v>240</v>
      </c>
      <c r="X11" s="25">
        <v>10000</v>
      </c>
      <c r="Y11" s="25">
        <v>1200</v>
      </c>
      <c r="Z11" s="25">
        <v>200</v>
      </c>
      <c r="AA11" s="25"/>
      <c r="AB11" s="25"/>
      <c r="AC11" s="25"/>
      <c r="AD11" s="25"/>
      <c r="AE11" s="25"/>
      <c r="AF11" s="25"/>
      <c r="AG11" s="25"/>
      <c r="AH11" s="25">
        <v>395.75</v>
      </c>
      <c r="AI11" s="26">
        <f t="shared" si="0"/>
        <v>16065</v>
      </c>
      <c r="AJ11" s="26"/>
      <c r="AK11" s="26">
        <v>40000</v>
      </c>
      <c r="AL11" s="20">
        <f t="shared" si="1"/>
        <v>23935</v>
      </c>
      <c r="AM11" s="27" t="s">
        <v>142</v>
      </c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</row>
    <row r="12" spans="1:59" ht="38.25" customHeight="1">
      <c r="A12" s="20">
        <v>9</v>
      </c>
      <c r="B12" s="21">
        <v>4810</v>
      </c>
      <c r="C12" s="21" t="s">
        <v>35</v>
      </c>
      <c r="D12" s="22">
        <v>46088</v>
      </c>
      <c r="E12" s="22">
        <v>46089</v>
      </c>
      <c r="F12" s="21">
        <v>410</v>
      </c>
      <c r="G12" s="21" t="s">
        <v>150</v>
      </c>
      <c r="H12" s="21" t="s">
        <v>36</v>
      </c>
      <c r="I12" s="21" t="s">
        <v>126</v>
      </c>
      <c r="J12" s="23" t="s">
        <v>151</v>
      </c>
      <c r="K12" s="21" t="s">
        <v>141</v>
      </c>
      <c r="L12" s="21">
        <v>1</v>
      </c>
      <c r="M12" s="24">
        <v>650</v>
      </c>
      <c r="N12" s="25">
        <v>1062</v>
      </c>
      <c r="O12" s="25">
        <v>1487.5</v>
      </c>
      <c r="P12" s="25">
        <v>381</v>
      </c>
      <c r="Q12" s="25">
        <v>222</v>
      </c>
      <c r="R12" s="25">
        <v>1000</v>
      </c>
      <c r="S12" s="25"/>
      <c r="T12" s="25">
        <v>4</v>
      </c>
      <c r="U12" s="25">
        <f>150+55</f>
        <v>205</v>
      </c>
      <c r="V12" s="25"/>
      <c r="W12" s="25"/>
      <c r="X12" s="25">
        <v>7000</v>
      </c>
      <c r="Y12" s="25">
        <v>1000</v>
      </c>
      <c r="Z12" s="25">
        <v>200</v>
      </c>
      <c r="AA12" s="25">
        <v>210</v>
      </c>
      <c r="AB12" s="25"/>
      <c r="AC12" s="25"/>
      <c r="AD12" s="25"/>
      <c r="AE12" s="25">
        <v>23812.5</v>
      </c>
      <c r="AF12" s="25"/>
      <c r="AG12" s="25"/>
      <c r="AH12" s="25">
        <v>453</v>
      </c>
      <c r="AI12" s="26">
        <f t="shared" si="0"/>
        <v>37687</v>
      </c>
      <c r="AJ12" s="26"/>
      <c r="AK12" s="26">
        <v>40000</v>
      </c>
      <c r="AL12" s="20">
        <f t="shared" si="1"/>
        <v>2313</v>
      </c>
      <c r="AM12" s="27" t="s">
        <v>129</v>
      </c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</row>
    <row r="13" spans="1:59" ht="58.5" customHeight="1">
      <c r="A13" s="20">
        <v>10</v>
      </c>
      <c r="B13" s="21">
        <v>4839</v>
      </c>
      <c r="C13" s="21" t="s">
        <v>37</v>
      </c>
      <c r="D13" s="22">
        <v>46090</v>
      </c>
      <c r="E13" s="22">
        <v>46091</v>
      </c>
      <c r="F13" s="21">
        <v>304</v>
      </c>
      <c r="G13" s="21" t="s">
        <v>132</v>
      </c>
      <c r="H13" s="21" t="s">
        <v>31</v>
      </c>
      <c r="I13" s="21" t="s">
        <v>126</v>
      </c>
      <c r="J13" s="23" t="s">
        <v>152</v>
      </c>
      <c r="K13" s="23" t="s">
        <v>134</v>
      </c>
      <c r="L13" s="21">
        <v>0.75</v>
      </c>
      <c r="M13" s="24">
        <v>400</v>
      </c>
      <c r="N13" s="25">
        <v>134.5</v>
      </c>
      <c r="O13" s="25">
        <v>1309</v>
      </c>
      <c r="P13" s="25">
        <v>144.5</v>
      </c>
      <c r="Q13" s="25">
        <v>220</v>
      </c>
      <c r="R13" s="25">
        <v>600</v>
      </c>
      <c r="S13" s="25">
        <v>50</v>
      </c>
      <c r="T13" s="25">
        <v>1.5</v>
      </c>
      <c r="U13" s="25">
        <v>150</v>
      </c>
      <c r="V13" s="25">
        <v>360</v>
      </c>
      <c r="W13" s="25">
        <f>240+50</f>
        <v>290</v>
      </c>
      <c r="X13" s="25">
        <v>8000</v>
      </c>
      <c r="Y13" s="25">
        <v>1000</v>
      </c>
      <c r="Z13" s="25">
        <v>200</v>
      </c>
      <c r="AA13" s="25">
        <v>210</v>
      </c>
      <c r="AB13" s="25"/>
      <c r="AC13" s="25"/>
      <c r="AD13" s="25"/>
      <c r="AE13" s="25">
        <v>2625</v>
      </c>
      <c r="AF13" s="25"/>
      <c r="AG13" s="25"/>
      <c r="AH13" s="25">
        <v>430.5</v>
      </c>
      <c r="AI13" s="26">
        <f t="shared" si="0"/>
        <v>16125</v>
      </c>
      <c r="AJ13" s="26"/>
      <c r="AK13" s="26">
        <v>24196.22</v>
      </c>
      <c r="AL13" s="20">
        <f t="shared" si="1"/>
        <v>8071.2200000000012</v>
      </c>
      <c r="AM13" s="27" t="s">
        <v>129</v>
      </c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</row>
    <row r="14" spans="1:59" ht="83.25" customHeight="1">
      <c r="A14" s="20">
        <v>11</v>
      </c>
      <c r="B14" s="21">
        <v>4842</v>
      </c>
      <c r="C14" s="21" t="s">
        <v>153</v>
      </c>
      <c r="D14" s="22">
        <v>46090</v>
      </c>
      <c r="E14" s="22">
        <v>46091</v>
      </c>
      <c r="F14" s="21">
        <v>305</v>
      </c>
      <c r="G14" s="21" t="s">
        <v>130</v>
      </c>
      <c r="H14" s="21" t="s">
        <v>39</v>
      </c>
      <c r="I14" s="21" t="s">
        <v>126</v>
      </c>
      <c r="J14" s="23" t="s">
        <v>154</v>
      </c>
      <c r="K14" s="21" t="s">
        <v>128</v>
      </c>
      <c r="L14" s="21">
        <v>0.25</v>
      </c>
      <c r="M14" s="24">
        <v>850</v>
      </c>
      <c r="N14" s="25">
        <v>731.5</v>
      </c>
      <c r="O14" s="25">
        <v>1511.5</v>
      </c>
      <c r="P14" s="25">
        <v>256.5</v>
      </c>
      <c r="Q14" s="25">
        <v>101.25</v>
      </c>
      <c r="R14" s="25">
        <v>200</v>
      </c>
      <c r="S14" s="25"/>
      <c r="T14" s="25">
        <v>3</v>
      </c>
      <c r="U14" s="25">
        <f>250+55</f>
        <v>305</v>
      </c>
      <c r="V14" s="25"/>
      <c r="W14" s="25"/>
      <c r="X14" s="25">
        <v>7000</v>
      </c>
      <c r="Y14" s="25">
        <v>1000</v>
      </c>
      <c r="Z14" s="25">
        <v>200</v>
      </c>
      <c r="AA14" s="25"/>
      <c r="AB14" s="25"/>
      <c r="AC14" s="25">
        <v>1200</v>
      </c>
      <c r="AD14" s="25"/>
      <c r="AE14" s="25"/>
      <c r="AF14" s="25"/>
      <c r="AG14" s="25"/>
      <c r="AH14" s="25">
        <v>356.25</v>
      </c>
      <c r="AI14" s="26">
        <f t="shared" si="0"/>
        <v>13715</v>
      </c>
      <c r="AJ14" s="26"/>
      <c r="AK14" s="26">
        <v>25077</v>
      </c>
      <c r="AL14" s="20">
        <f t="shared" si="1"/>
        <v>11362</v>
      </c>
      <c r="AM14" s="27" t="s">
        <v>129</v>
      </c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</row>
    <row r="15" spans="1:59" ht="48.75" customHeight="1">
      <c r="A15" s="20">
        <v>12</v>
      </c>
      <c r="B15" s="21">
        <v>4856</v>
      </c>
      <c r="C15" s="21" t="s">
        <v>40</v>
      </c>
      <c r="D15" s="22">
        <v>46092</v>
      </c>
      <c r="E15" s="22">
        <v>46093</v>
      </c>
      <c r="F15" s="21">
        <v>306</v>
      </c>
      <c r="G15" s="21" t="s">
        <v>143</v>
      </c>
      <c r="H15" s="21" t="s">
        <v>41</v>
      </c>
      <c r="I15" s="21" t="s">
        <v>144</v>
      </c>
      <c r="J15" s="23" t="s">
        <v>155</v>
      </c>
      <c r="K15" s="23" t="s">
        <v>128</v>
      </c>
      <c r="L15" s="21">
        <v>1</v>
      </c>
      <c r="M15" s="24">
        <v>850</v>
      </c>
      <c r="N15" s="25">
        <v>964.5</v>
      </c>
      <c r="O15" s="25">
        <v>2089.5</v>
      </c>
      <c r="P15" s="25">
        <v>426</v>
      </c>
      <c r="Q15" s="25">
        <v>236.75</v>
      </c>
      <c r="R15" s="25">
        <v>800</v>
      </c>
      <c r="S15" s="25">
        <v>50</v>
      </c>
      <c r="T15" s="25"/>
      <c r="U15" s="25">
        <v>250</v>
      </c>
      <c r="V15" s="25"/>
      <c r="W15" s="25"/>
      <c r="X15" s="25">
        <v>5000</v>
      </c>
      <c r="Y15" s="25">
        <v>1000</v>
      </c>
      <c r="Z15" s="25">
        <v>200</v>
      </c>
      <c r="AA15" s="25"/>
      <c r="AB15" s="25"/>
      <c r="AC15" s="25"/>
      <c r="AD15" s="25"/>
      <c r="AE15" s="25">
        <v>15900</v>
      </c>
      <c r="AF15" s="25"/>
      <c r="AG15" s="25"/>
      <c r="AH15" s="25">
        <v>513.25</v>
      </c>
      <c r="AI15" s="26">
        <f t="shared" si="0"/>
        <v>28280</v>
      </c>
      <c r="AJ15" s="26"/>
      <c r="AK15" s="26">
        <v>33000</v>
      </c>
      <c r="AL15" s="20">
        <f t="shared" si="1"/>
        <v>4720</v>
      </c>
      <c r="AM15" s="27" t="s">
        <v>129</v>
      </c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</row>
    <row r="16" spans="1:59" ht="38.25" customHeight="1">
      <c r="A16" s="20">
        <v>13</v>
      </c>
      <c r="B16" s="21">
        <v>4873</v>
      </c>
      <c r="C16" s="21" t="s">
        <v>44</v>
      </c>
      <c r="D16" s="22">
        <v>46093</v>
      </c>
      <c r="E16" s="22">
        <v>46094</v>
      </c>
      <c r="F16" s="21">
        <v>304</v>
      </c>
      <c r="G16" s="21" t="s">
        <v>130</v>
      </c>
      <c r="H16" s="21" t="s">
        <v>22</v>
      </c>
      <c r="I16" s="21" t="s">
        <v>126</v>
      </c>
      <c r="J16" s="23" t="s">
        <v>156</v>
      </c>
      <c r="K16" s="21" t="s">
        <v>128</v>
      </c>
      <c r="L16" s="21">
        <v>1</v>
      </c>
      <c r="M16" s="24">
        <v>850</v>
      </c>
      <c r="N16" s="25">
        <v>636.5</v>
      </c>
      <c r="O16" s="25">
        <v>940.5</v>
      </c>
      <c r="P16" s="25">
        <v>234</v>
      </c>
      <c r="Q16" s="25">
        <v>271.5</v>
      </c>
      <c r="R16" s="25">
        <v>800</v>
      </c>
      <c r="S16" s="25">
        <v>50</v>
      </c>
      <c r="T16" s="25"/>
      <c r="U16" s="25">
        <v>250</v>
      </c>
      <c r="V16" s="25"/>
      <c r="W16" s="25"/>
      <c r="X16" s="25">
        <v>3000</v>
      </c>
      <c r="Y16" s="25">
        <v>600</v>
      </c>
      <c r="Z16" s="25">
        <v>150</v>
      </c>
      <c r="AA16" s="25"/>
      <c r="AB16" s="25"/>
      <c r="AC16" s="25">
        <v>800</v>
      </c>
      <c r="AD16" s="25"/>
      <c r="AE16" s="25"/>
      <c r="AF16" s="25">
        <v>400</v>
      </c>
      <c r="AG16" s="25"/>
      <c r="AH16" s="25">
        <v>427.5</v>
      </c>
      <c r="AI16" s="26">
        <f t="shared" si="0"/>
        <v>9410</v>
      </c>
      <c r="AJ16" s="26">
        <v>1100</v>
      </c>
      <c r="AK16" s="26">
        <v>9900</v>
      </c>
      <c r="AL16" s="20">
        <f t="shared" si="1"/>
        <v>1590</v>
      </c>
      <c r="AM16" s="27" t="s">
        <v>129</v>
      </c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</row>
    <row r="17" spans="1:59" ht="38.25" customHeight="1">
      <c r="A17" s="20">
        <v>14</v>
      </c>
      <c r="B17" s="21">
        <v>4882</v>
      </c>
      <c r="C17" s="21" t="s">
        <v>45</v>
      </c>
      <c r="D17" s="22">
        <v>46093</v>
      </c>
      <c r="E17" s="22">
        <v>46093</v>
      </c>
      <c r="F17" s="21">
        <v>307</v>
      </c>
      <c r="G17" s="21" t="s">
        <v>157</v>
      </c>
      <c r="H17" s="21" t="s">
        <v>46</v>
      </c>
      <c r="I17" s="21" t="s">
        <v>139</v>
      </c>
      <c r="J17" s="23" t="s">
        <v>158</v>
      </c>
      <c r="K17" s="21" t="s">
        <v>141</v>
      </c>
      <c r="L17" s="21">
        <v>0.5</v>
      </c>
      <c r="M17" s="24">
        <v>650</v>
      </c>
      <c r="N17" s="25">
        <v>412</v>
      </c>
      <c r="O17" s="25">
        <v>1028</v>
      </c>
      <c r="P17" s="25">
        <v>45</v>
      </c>
      <c r="Q17" s="25">
        <v>172.5</v>
      </c>
      <c r="R17" s="25">
        <v>400</v>
      </c>
      <c r="S17" s="25"/>
      <c r="T17" s="25">
        <v>2.75</v>
      </c>
      <c r="U17" s="25">
        <f t="shared" ref="U17:U18" si="2">150+55</f>
        <v>205</v>
      </c>
      <c r="V17" s="25"/>
      <c r="W17" s="25"/>
      <c r="X17" s="25">
        <v>5000</v>
      </c>
      <c r="Y17" s="25">
        <v>800</v>
      </c>
      <c r="Z17" s="25">
        <v>150</v>
      </c>
      <c r="AA17" s="25"/>
      <c r="AB17" s="25"/>
      <c r="AC17" s="25"/>
      <c r="AD17" s="25"/>
      <c r="AE17" s="25">
        <v>3650</v>
      </c>
      <c r="AF17" s="25"/>
      <c r="AG17" s="25"/>
      <c r="AH17" s="25">
        <v>294.75</v>
      </c>
      <c r="AI17" s="26">
        <f t="shared" si="0"/>
        <v>12810</v>
      </c>
      <c r="AJ17" s="26"/>
      <c r="AK17" s="26">
        <v>14000</v>
      </c>
      <c r="AL17" s="20">
        <f t="shared" si="1"/>
        <v>1190</v>
      </c>
      <c r="AM17" s="27" t="s">
        <v>142</v>
      </c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</row>
    <row r="18" spans="1:59" ht="68.25" customHeight="1">
      <c r="A18" s="20">
        <v>15</v>
      </c>
      <c r="B18" s="21">
        <v>4884</v>
      </c>
      <c r="C18" s="21" t="s">
        <v>47</v>
      </c>
      <c r="D18" s="22">
        <v>46093</v>
      </c>
      <c r="E18" s="22">
        <v>46094</v>
      </c>
      <c r="F18" s="21">
        <v>403</v>
      </c>
      <c r="G18" s="21" t="s">
        <v>157</v>
      </c>
      <c r="H18" s="21" t="s">
        <v>36</v>
      </c>
      <c r="I18" s="21" t="s">
        <v>139</v>
      </c>
      <c r="J18" s="23" t="s">
        <v>159</v>
      </c>
      <c r="K18" s="21" t="s">
        <v>134</v>
      </c>
      <c r="L18" s="21">
        <v>0.5</v>
      </c>
      <c r="M18" s="24">
        <v>400</v>
      </c>
      <c r="N18" s="25">
        <v>529.5</v>
      </c>
      <c r="O18" s="25">
        <v>1302</v>
      </c>
      <c r="P18" s="25">
        <v>45</v>
      </c>
      <c r="Q18" s="25">
        <v>140.5</v>
      </c>
      <c r="R18" s="25">
        <v>150</v>
      </c>
      <c r="S18" s="25"/>
      <c r="T18" s="25">
        <v>4.25</v>
      </c>
      <c r="U18" s="25">
        <f t="shared" si="2"/>
        <v>205</v>
      </c>
      <c r="V18" s="25"/>
      <c r="W18" s="25"/>
      <c r="X18" s="25">
        <v>6000</v>
      </c>
      <c r="Y18" s="25">
        <v>1000</v>
      </c>
      <c r="Z18" s="25">
        <v>150</v>
      </c>
      <c r="AA18" s="25"/>
      <c r="AB18" s="25"/>
      <c r="AC18" s="25"/>
      <c r="AD18" s="25"/>
      <c r="AE18" s="25">
        <v>4875</v>
      </c>
      <c r="AF18" s="25"/>
      <c r="AG18" s="25"/>
      <c r="AH18" s="25">
        <v>263.75</v>
      </c>
      <c r="AI18" s="26">
        <f t="shared" si="0"/>
        <v>15065</v>
      </c>
      <c r="AJ18" s="26"/>
      <c r="AK18" s="26">
        <v>31737.96</v>
      </c>
      <c r="AL18" s="20">
        <f t="shared" si="1"/>
        <v>16672.96</v>
      </c>
      <c r="AM18" s="27" t="s">
        <v>129</v>
      </c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</row>
    <row r="19" spans="1:59" ht="38.25" customHeight="1">
      <c r="A19" s="20">
        <v>16</v>
      </c>
      <c r="B19" s="21">
        <v>4871</v>
      </c>
      <c r="C19" s="21" t="s">
        <v>48</v>
      </c>
      <c r="D19" s="22">
        <v>46093</v>
      </c>
      <c r="E19" s="22">
        <v>46094</v>
      </c>
      <c r="F19" s="21">
        <v>302</v>
      </c>
      <c r="G19" s="21" t="s">
        <v>125</v>
      </c>
      <c r="H19" s="21" t="s">
        <v>49</v>
      </c>
      <c r="I19" s="21" t="s">
        <v>126</v>
      </c>
      <c r="J19" s="23" t="s">
        <v>160</v>
      </c>
      <c r="K19" s="21" t="s">
        <v>128</v>
      </c>
      <c r="L19" s="21">
        <v>0.75</v>
      </c>
      <c r="M19" s="24">
        <v>850</v>
      </c>
      <c r="N19" s="25">
        <v>884.5</v>
      </c>
      <c r="O19" s="25">
        <v>1071.5</v>
      </c>
      <c r="P19" s="25">
        <v>423</v>
      </c>
      <c r="Q19" s="25">
        <v>929.5</v>
      </c>
      <c r="R19" s="25">
        <v>600</v>
      </c>
      <c r="S19" s="25">
        <v>50</v>
      </c>
      <c r="T19" s="25">
        <v>4.75</v>
      </c>
      <c r="U19" s="25">
        <f>250+55</f>
        <v>305</v>
      </c>
      <c r="V19" s="25"/>
      <c r="W19" s="25"/>
      <c r="X19" s="25">
        <v>5000</v>
      </c>
      <c r="Y19" s="25">
        <v>1000</v>
      </c>
      <c r="Z19" s="25">
        <v>200</v>
      </c>
      <c r="AA19" s="25"/>
      <c r="AB19" s="25"/>
      <c r="AC19" s="25"/>
      <c r="AD19" s="25"/>
      <c r="AE19" s="25"/>
      <c r="AF19" s="25"/>
      <c r="AG19" s="25"/>
      <c r="AH19" s="25">
        <v>456.75</v>
      </c>
      <c r="AI19" s="26">
        <f t="shared" si="0"/>
        <v>11775</v>
      </c>
      <c r="AJ19" s="26">
        <v>3930</v>
      </c>
      <c r="AK19" s="26">
        <v>12675.25</v>
      </c>
      <c r="AL19" s="20">
        <f t="shared" si="1"/>
        <v>4830.25</v>
      </c>
      <c r="AM19" s="27" t="s">
        <v>161</v>
      </c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</row>
    <row r="20" spans="1:59" ht="38.25" customHeight="1">
      <c r="A20" s="20">
        <v>17</v>
      </c>
      <c r="B20" s="21">
        <v>4898</v>
      </c>
      <c r="C20" s="21" t="s">
        <v>50</v>
      </c>
      <c r="D20" s="22">
        <v>46095</v>
      </c>
      <c r="E20" s="22">
        <v>46095</v>
      </c>
      <c r="F20" s="21">
        <v>302</v>
      </c>
      <c r="G20" s="21" t="s">
        <v>162</v>
      </c>
      <c r="H20" s="21" t="s">
        <v>31</v>
      </c>
      <c r="I20" s="21" t="s">
        <v>126</v>
      </c>
      <c r="J20" s="21" t="s">
        <v>163</v>
      </c>
      <c r="K20" s="23" t="s">
        <v>141</v>
      </c>
      <c r="L20" s="21">
        <v>0.25</v>
      </c>
      <c r="M20" s="24">
        <v>650</v>
      </c>
      <c r="N20" s="25">
        <v>569</v>
      </c>
      <c r="O20" s="25">
        <v>1375.5</v>
      </c>
      <c r="P20" s="25"/>
      <c r="Q20" s="25">
        <v>94.5</v>
      </c>
      <c r="R20" s="25">
        <v>200</v>
      </c>
      <c r="S20" s="25"/>
      <c r="T20" s="25">
        <v>0.75</v>
      </c>
      <c r="U20" s="25">
        <v>150</v>
      </c>
      <c r="V20" s="25"/>
      <c r="W20" s="25"/>
      <c r="X20" s="25">
        <v>8000</v>
      </c>
      <c r="Y20" s="25">
        <v>1000</v>
      </c>
      <c r="Z20" s="25">
        <v>200</v>
      </c>
      <c r="AA20" s="25">
        <v>700</v>
      </c>
      <c r="AB20" s="25"/>
      <c r="AC20" s="25"/>
      <c r="AD20" s="25"/>
      <c r="AE20" s="25">
        <v>3650</v>
      </c>
      <c r="AF20" s="25"/>
      <c r="AG20" s="25"/>
      <c r="AH20" s="25">
        <v>380.25</v>
      </c>
      <c r="AI20" s="26">
        <f t="shared" si="0"/>
        <v>16970</v>
      </c>
      <c r="AJ20" s="26"/>
      <c r="AK20" s="26">
        <v>20000</v>
      </c>
      <c r="AL20" s="20">
        <f t="shared" si="1"/>
        <v>3030</v>
      </c>
      <c r="AM20" s="27" t="s">
        <v>129</v>
      </c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</row>
    <row r="21" spans="1:59" ht="38.25" customHeight="1">
      <c r="A21" s="20">
        <v>18</v>
      </c>
      <c r="B21" s="21">
        <v>4935</v>
      </c>
      <c r="C21" s="21" t="s">
        <v>51</v>
      </c>
      <c r="D21" s="22">
        <v>46097</v>
      </c>
      <c r="E21" s="22">
        <v>46097</v>
      </c>
      <c r="F21" s="21">
        <v>403</v>
      </c>
      <c r="G21" s="21" t="s">
        <v>130</v>
      </c>
      <c r="H21" s="21" t="s">
        <v>22</v>
      </c>
      <c r="I21" s="21" t="s">
        <v>126</v>
      </c>
      <c r="J21" s="21" t="s">
        <v>164</v>
      </c>
      <c r="K21" s="21" t="s">
        <v>137</v>
      </c>
      <c r="L21" s="21">
        <v>0.25</v>
      </c>
      <c r="M21" s="24">
        <v>300</v>
      </c>
      <c r="N21" s="25">
        <v>177</v>
      </c>
      <c r="O21" s="25">
        <v>784</v>
      </c>
      <c r="P21" s="25">
        <v>214</v>
      </c>
      <c r="Q21" s="25">
        <v>99</v>
      </c>
      <c r="R21" s="25">
        <v>150</v>
      </c>
      <c r="S21" s="25"/>
      <c r="T21" s="25">
        <v>2</v>
      </c>
      <c r="U21" s="25">
        <v>75</v>
      </c>
      <c r="V21" s="25"/>
      <c r="W21" s="25"/>
      <c r="X21" s="25">
        <v>2500</v>
      </c>
      <c r="Y21" s="25">
        <v>400</v>
      </c>
      <c r="Z21" s="25">
        <v>100</v>
      </c>
      <c r="AA21" s="25"/>
      <c r="AB21" s="25"/>
      <c r="AC21" s="25"/>
      <c r="AD21" s="25"/>
      <c r="AE21" s="25"/>
      <c r="AF21" s="25"/>
      <c r="AG21" s="25"/>
      <c r="AH21" s="25">
        <v>169</v>
      </c>
      <c r="AI21" s="26">
        <f t="shared" si="0"/>
        <v>4970</v>
      </c>
      <c r="AJ21" s="26">
        <v>850</v>
      </c>
      <c r="AK21" s="26">
        <v>7650</v>
      </c>
      <c r="AL21" s="20">
        <f t="shared" si="1"/>
        <v>3530</v>
      </c>
      <c r="AM21" s="27" t="s">
        <v>129</v>
      </c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</row>
    <row r="22" spans="1:59" ht="55.5" customHeight="1">
      <c r="A22" s="20">
        <v>19</v>
      </c>
      <c r="B22" s="21">
        <v>4991</v>
      </c>
      <c r="C22" s="21" t="s">
        <v>52</v>
      </c>
      <c r="D22" s="22">
        <v>46100</v>
      </c>
      <c r="E22" s="22">
        <v>46101</v>
      </c>
      <c r="F22" s="21">
        <v>301</v>
      </c>
      <c r="G22" s="21" t="s">
        <v>162</v>
      </c>
      <c r="H22" s="21" t="s">
        <v>28</v>
      </c>
      <c r="I22" s="21" t="s">
        <v>126</v>
      </c>
      <c r="J22" s="23" t="s">
        <v>165</v>
      </c>
      <c r="K22" s="23" t="s">
        <v>128</v>
      </c>
      <c r="L22" s="21">
        <v>0.25</v>
      </c>
      <c r="M22" s="24">
        <v>850</v>
      </c>
      <c r="N22" s="25">
        <v>759</v>
      </c>
      <c r="O22" s="25">
        <v>2089</v>
      </c>
      <c r="P22" s="25">
        <v>45</v>
      </c>
      <c r="Q22" s="25">
        <v>117.75</v>
      </c>
      <c r="R22" s="25">
        <v>200</v>
      </c>
      <c r="S22" s="25"/>
      <c r="T22" s="25">
        <v>1.75</v>
      </c>
      <c r="U22" s="25">
        <f>250+55</f>
        <v>305</v>
      </c>
      <c r="V22" s="25">
        <v>510</v>
      </c>
      <c r="W22" s="25">
        <v>240</v>
      </c>
      <c r="X22" s="25">
        <v>7000</v>
      </c>
      <c r="Y22" s="25">
        <v>1000</v>
      </c>
      <c r="Z22" s="25">
        <v>200</v>
      </c>
      <c r="AA22" s="25"/>
      <c r="AB22" s="25"/>
      <c r="AC22" s="25"/>
      <c r="AD22" s="25"/>
      <c r="AE22" s="25">
        <v>2625</v>
      </c>
      <c r="AF22" s="25"/>
      <c r="AG22" s="25"/>
      <c r="AH22" s="25">
        <v>517.5</v>
      </c>
      <c r="AI22" s="26">
        <f t="shared" si="0"/>
        <v>16460</v>
      </c>
      <c r="AJ22" s="26"/>
      <c r="AK22" s="26">
        <v>24332.799999999999</v>
      </c>
      <c r="AL22" s="20">
        <f t="shared" si="1"/>
        <v>7872.7999999999993</v>
      </c>
      <c r="AM22" s="27" t="s">
        <v>129</v>
      </c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</row>
    <row r="23" spans="1:59" ht="38.25" customHeight="1">
      <c r="A23" s="20">
        <v>20</v>
      </c>
      <c r="B23" s="21">
        <v>4992</v>
      </c>
      <c r="C23" s="21" t="s">
        <v>54</v>
      </c>
      <c r="D23" s="22">
        <v>46100</v>
      </c>
      <c r="E23" s="22">
        <v>46101</v>
      </c>
      <c r="F23" s="21">
        <v>304</v>
      </c>
      <c r="G23" s="21" t="s">
        <v>157</v>
      </c>
      <c r="H23" s="21" t="s">
        <v>46</v>
      </c>
      <c r="I23" s="21" t="s">
        <v>139</v>
      </c>
      <c r="J23" s="23" t="s">
        <v>155</v>
      </c>
      <c r="K23" s="21" t="s">
        <v>128</v>
      </c>
      <c r="L23" s="21">
        <v>0.25</v>
      </c>
      <c r="M23" s="24">
        <v>850</v>
      </c>
      <c r="N23" s="25">
        <v>858</v>
      </c>
      <c r="O23" s="25">
        <v>2082.5</v>
      </c>
      <c r="P23" s="25"/>
      <c r="Q23" s="25">
        <v>159.75</v>
      </c>
      <c r="R23" s="25">
        <v>200</v>
      </c>
      <c r="S23" s="25"/>
      <c r="T23" s="25">
        <v>3.5</v>
      </c>
      <c r="U23" s="25">
        <v>250</v>
      </c>
      <c r="V23" s="25"/>
      <c r="W23" s="25"/>
      <c r="X23" s="25">
        <v>10000</v>
      </c>
      <c r="Y23" s="25">
        <v>1000</v>
      </c>
      <c r="Z23" s="25">
        <v>200</v>
      </c>
      <c r="AA23" s="25">
        <v>800</v>
      </c>
      <c r="AB23" s="25"/>
      <c r="AC23" s="25"/>
      <c r="AD23" s="25"/>
      <c r="AE23" s="25">
        <v>8250</v>
      </c>
      <c r="AF23" s="25"/>
      <c r="AG23" s="25"/>
      <c r="AH23" s="25">
        <v>521.25</v>
      </c>
      <c r="AI23" s="26">
        <f t="shared" si="0"/>
        <v>25175</v>
      </c>
      <c r="AJ23" s="26"/>
      <c r="AK23" s="26">
        <v>35000</v>
      </c>
      <c r="AL23" s="20">
        <f t="shared" si="1"/>
        <v>9825</v>
      </c>
      <c r="AM23" s="27" t="s">
        <v>142</v>
      </c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</row>
    <row r="24" spans="1:59" ht="68.25" customHeight="1">
      <c r="A24" s="20">
        <v>21</v>
      </c>
      <c r="B24" s="21">
        <v>4997</v>
      </c>
      <c r="C24" s="21" t="s">
        <v>55</v>
      </c>
      <c r="D24" s="22">
        <v>46101</v>
      </c>
      <c r="E24" s="22">
        <v>46101</v>
      </c>
      <c r="F24" s="21">
        <v>304</v>
      </c>
      <c r="G24" s="21" t="s">
        <v>130</v>
      </c>
      <c r="H24" s="21" t="s">
        <v>31</v>
      </c>
      <c r="I24" s="21" t="s">
        <v>166</v>
      </c>
      <c r="J24" s="23" t="s">
        <v>167</v>
      </c>
      <c r="K24" s="23" t="s">
        <v>141</v>
      </c>
      <c r="L24" s="21">
        <v>0.25</v>
      </c>
      <c r="M24" s="24">
        <v>650</v>
      </c>
      <c r="N24" s="25">
        <v>556</v>
      </c>
      <c r="O24" s="25">
        <v>998.5</v>
      </c>
      <c r="P24" s="25">
        <v>137</v>
      </c>
      <c r="Q24" s="25">
        <v>168.5</v>
      </c>
      <c r="R24" s="25">
        <v>200</v>
      </c>
      <c r="S24" s="25"/>
      <c r="T24" s="25">
        <v>3.25</v>
      </c>
      <c r="U24" s="25">
        <f>150+55</f>
        <v>205</v>
      </c>
      <c r="V24" s="25"/>
      <c r="W24" s="25"/>
      <c r="X24" s="25">
        <v>5000</v>
      </c>
      <c r="Y24" s="25">
        <v>800</v>
      </c>
      <c r="Z24" s="25">
        <v>150</v>
      </c>
      <c r="AA24" s="25"/>
      <c r="AB24" s="25"/>
      <c r="AC24" s="25">
        <v>800</v>
      </c>
      <c r="AD24" s="25"/>
      <c r="AE24" s="25"/>
      <c r="AF24" s="25"/>
      <c r="AG24" s="25"/>
      <c r="AH24" s="25">
        <v>266.75</v>
      </c>
      <c r="AI24" s="26">
        <f t="shared" si="0"/>
        <v>9935</v>
      </c>
      <c r="AJ24" s="26"/>
      <c r="AK24" s="26">
        <v>19152.5</v>
      </c>
      <c r="AL24" s="20">
        <f t="shared" si="1"/>
        <v>9217.5</v>
      </c>
      <c r="AM24" s="27" t="s">
        <v>129</v>
      </c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</row>
    <row r="25" spans="1:59" ht="61.5" customHeight="1">
      <c r="A25" s="20">
        <v>22</v>
      </c>
      <c r="B25" s="21">
        <v>5034</v>
      </c>
      <c r="C25" s="21" t="s">
        <v>56</v>
      </c>
      <c r="D25" s="22">
        <v>46105</v>
      </c>
      <c r="E25" s="22">
        <v>46105</v>
      </c>
      <c r="F25" s="21">
        <v>302</v>
      </c>
      <c r="G25" s="21" t="s">
        <v>168</v>
      </c>
      <c r="H25" s="21" t="s">
        <v>46</v>
      </c>
      <c r="I25" s="21" t="s">
        <v>169</v>
      </c>
      <c r="J25" s="23" t="s">
        <v>170</v>
      </c>
      <c r="K25" s="23" t="s">
        <v>171</v>
      </c>
      <c r="L25" s="21">
        <v>0.25</v>
      </c>
      <c r="M25" s="24">
        <v>150</v>
      </c>
      <c r="N25" s="25">
        <v>10</v>
      </c>
      <c r="O25" s="25">
        <v>432</v>
      </c>
      <c r="P25" s="25"/>
      <c r="Q25" s="25">
        <v>58</v>
      </c>
      <c r="R25" s="25">
        <v>200</v>
      </c>
      <c r="S25" s="25"/>
      <c r="T25" s="25">
        <v>3</v>
      </c>
      <c r="U25" s="25">
        <v>50</v>
      </c>
      <c r="V25" s="25"/>
      <c r="W25" s="25"/>
      <c r="X25" s="25">
        <v>400</v>
      </c>
      <c r="Y25" s="25"/>
      <c r="Z25" s="25">
        <v>50</v>
      </c>
      <c r="AA25" s="25"/>
      <c r="AB25" s="25"/>
      <c r="AC25" s="25"/>
      <c r="AD25" s="25"/>
      <c r="AE25" s="25"/>
      <c r="AF25" s="25"/>
      <c r="AG25" s="25"/>
      <c r="AH25" s="25">
        <v>107</v>
      </c>
      <c r="AI25" s="26">
        <f t="shared" si="0"/>
        <v>1460</v>
      </c>
      <c r="AJ25" s="26">
        <v>150</v>
      </c>
      <c r="AK25" s="26">
        <v>3030.03</v>
      </c>
      <c r="AL25" s="20">
        <f t="shared" si="1"/>
        <v>1720.0300000000002</v>
      </c>
      <c r="AM25" s="27" t="s">
        <v>129</v>
      </c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</row>
    <row r="26" spans="1:59" ht="38.25" customHeight="1">
      <c r="A26" s="20">
        <v>23</v>
      </c>
      <c r="B26" s="21">
        <v>5077</v>
      </c>
      <c r="C26" s="22" t="s">
        <v>57</v>
      </c>
      <c r="D26" s="22">
        <v>46107</v>
      </c>
      <c r="E26" s="22">
        <v>46107</v>
      </c>
      <c r="F26" s="21">
        <v>302</v>
      </c>
      <c r="G26" s="21" t="s">
        <v>130</v>
      </c>
      <c r="H26" s="21" t="s">
        <v>26</v>
      </c>
      <c r="I26" s="21" t="s">
        <v>126</v>
      </c>
      <c r="J26" s="21" t="s">
        <v>172</v>
      </c>
      <c r="K26" s="21" t="s">
        <v>171</v>
      </c>
      <c r="L26" s="21">
        <v>0.5</v>
      </c>
      <c r="M26" s="24">
        <v>150</v>
      </c>
      <c r="N26" s="25">
        <v>95</v>
      </c>
      <c r="O26" s="25">
        <v>284</v>
      </c>
      <c r="P26" s="25">
        <v>137</v>
      </c>
      <c r="Q26" s="25">
        <v>148.5</v>
      </c>
      <c r="R26" s="25">
        <v>200</v>
      </c>
      <c r="S26" s="25"/>
      <c r="T26" s="25">
        <v>0.5</v>
      </c>
      <c r="U26" s="25">
        <v>50</v>
      </c>
      <c r="V26" s="25"/>
      <c r="W26" s="25"/>
      <c r="X26" s="25">
        <v>1000</v>
      </c>
      <c r="Y26" s="25">
        <v>400</v>
      </c>
      <c r="Z26" s="25">
        <v>50</v>
      </c>
      <c r="AA26" s="25"/>
      <c r="AB26" s="25"/>
      <c r="AC26" s="25"/>
      <c r="AD26" s="25"/>
      <c r="AE26" s="25"/>
      <c r="AF26" s="25"/>
      <c r="AG26" s="25"/>
      <c r="AH26" s="25">
        <v>100</v>
      </c>
      <c r="AI26" s="26">
        <f t="shared" si="0"/>
        <v>2615</v>
      </c>
      <c r="AJ26" s="26"/>
      <c r="AK26" s="26">
        <v>4000</v>
      </c>
      <c r="AL26" s="20">
        <f t="shared" si="1"/>
        <v>1385</v>
      </c>
      <c r="AM26" s="27" t="s">
        <v>142</v>
      </c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</row>
    <row r="27" spans="1:59" ht="38.25" customHeight="1">
      <c r="A27" s="20">
        <v>24</v>
      </c>
      <c r="B27" s="21">
        <v>5080</v>
      </c>
      <c r="C27" s="21" t="s">
        <v>58</v>
      </c>
      <c r="D27" s="22">
        <v>46107</v>
      </c>
      <c r="E27" s="22">
        <v>46108</v>
      </c>
      <c r="F27" s="21">
        <v>303</v>
      </c>
      <c r="G27" s="21" t="s">
        <v>173</v>
      </c>
      <c r="H27" s="21" t="s">
        <v>59</v>
      </c>
      <c r="I27" s="21" t="s">
        <v>126</v>
      </c>
      <c r="J27" s="23" t="s">
        <v>174</v>
      </c>
      <c r="K27" s="21"/>
      <c r="L27" s="21"/>
      <c r="M27" s="24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>
        <v>712.5</v>
      </c>
      <c r="AF27" s="25"/>
      <c r="AG27" s="25"/>
      <c r="AH27" s="25"/>
      <c r="AI27" s="26">
        <f t="shared" si="0"/>
        <v>712.5</v>
      </c>
      <c r="AJ27" s="26"/>
      <c r="AK27" s="26"/>
      <c r="AL27" s="20">
        <f t="shared" si="1"/>
        <v>-712.5</v>
      </c>
      <c r="AM27" s="27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</row>
    <row r="28" spans="1:59" ht="38.25" customHeight="1">
      <c r="A28" s="20">
        <v>25</v>
      </c>
      <c r="B28" s="21">
        <v>2865</v>
      </c>
      <c r="C28" s="21" t="s">
        <v>60</v>
      </c>
      <c r="D28" s="22">
        <v>46107</v>
      </c>
      <c r="E28" s="22">
        <v>46108</v>
      </c>
      <c r="F28" s="21">
        <v>403</v>
      </c>
      <c r="G28" s="21" t="s">
        <v>175</v>
      </c>
      <c r="H28" s="21" t="s">
        <v>61</v>
      </c>
      <c r="I28" s="21" t="s">
        <v>139</v>
      </c>
      <c r="J28" s="23" t="s">
        <v>176</v>
      </c>
      <c r="K28" s="21" t="s">
        <v>177</v>
      </c>
      <c r="L28" s="21">
        <v>0.5</v>
      </c>
      <c r="M28" s="24">
        <v>1000</v>
      </c>
      <c r="N28" s="25">
        <v>343</v>
      </c>
      <c r="O28" s="25">
        <v>1646</v>
      </c>
      <c r="P28" s="25">
        <v>133</v>
      </c>
      <c r="Q28" s="25">
        <v>233</v>
      </c>
      <c r="R28" s="25">
        <v>300</v>
      </c>
      <c r="S28" s="25"/>
      <c r="T28" s="25">
        <v>1.5</v>
      </c>
      <c r="U28" s="25">
        <v>350</v>
      </c>
      <c r="V28" s="25"/>
      <c r="W28" s="25"/>
      <c r="X28" s="25">
        <v>4000</v>
      </c>
      <c r="Y28" s="25">
        <v>1200</v>
      </c>
      <c r="Z28" s="25">
        <v>100</v>
      </c>
      <c r="AA28" s="25"/>
      <c r="AB28" s="25"/>
      <c r="AC28" s="25"/>
      <c r="AD28" s="25"/>
      <c r="AE28" s="25"/>
      <c r="AF28" s="25"/>
      <c r="AG28" s="25"/>
      <c r="AH28" s="25">
        <v>423.5</v>
      </c>
      <c r="AI28" s="26">
        <f t="shared" si="0"/>
        <v>9730</v>
      </c>
      <c r="AJ28" s="26"/>
      <c r="AK28" s="26">
        <v>9070.6</v>
      </c>
      <c r="AL28" s="20">
        <f t="shared" si="1"/>
        <v>-659.39999999999964</v>
      </c>
      <c r="AM28" s="27" t="s">
        <v>129</v>
      </c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</row>
    <row r="29" spans="1:59" ht="38.25" customHeight="1">
      <c r="A29" s="20">
        <v>26</v>
      </c>
      <c r="B29" s="21">
        <v>5082</v>
      </c>
      <c r="C29" s="21" t="s">
        <v>63</v>
      </c>
      <c r="D29" s="22">
        <v>46108</v>
      </c>
      <c r="E29" s="22">
        <v>46108</v>
      </c>
      <c r="F29" s="21">
        <v>303</v>
      </c>
      <c r="G29" s="21" t="s">
        <v>143</v>
      </c>
      <c r="H29" s="21" t="s">
        <v>178</v>
      </c>
      <c r="I29" s="21" t="s">
        <v>144</v>
      </c>
      <c r="J29" s="21" t="s">
        <v>179</v>
      </c>
      <c r="K29" s="21" t="s">
        <v>137</v>
      </c>
      <c r="L29" s="21">
        <v>0.75</v>
      </c>
      <c r="M29" s="24">
        <v>300</v>
      </c>
      <c r="N29" s="25">
        <v>432.5</v>
      </c>
      <c r="O29" s="25">
        <v>883.5</v>
      </c>
      <c r="P29" s="25">
        <v>12</v>
      </c>
      <c r="Q29" s="25">
        <v>163</v>
      </c>
      <c r="R29" s="25">
        <v>600</v>
      </c>
      <c r="S29" s="25">
        <v>50</v>
      </c>
      <c r="T29" s="25">
        <v>0.25</v>
      </c>
      <c r="U29" s="25">
        <v>75</v>
      </c>
      <c r="V29" s="25"/>
      <c r="W29" s="25"/>
      <c r="X29" s="25">
        <v>3000</v>
      </c>
      <c r="Y29" s="25">
        <v>700</v>
      </c>
      <c r="Z29" s="25">
        <v>100</v>
      </c>
      <c r="AA29" s="25"/>
      <c r="AB29" s="25"/>
      <c r="AC29" s="25"/>
      <c r="AD29" s="25"/>
      <c r="AE29" s="25"/>
      <c r="AF29" s="25"/>
      <c r="AG29" s="25"/>
      <c r="AH29" s="25">
        <v>248.75</v>
      </c>
      <c r="AI29" s="26">
        <f t="shared" si="0"/>
        <v>6565</v>
      </c>
      <c r="AJ29" s="26"/>
      <c r="AK29" s="26">
        <v>8000</v>
      </c>
      <c r="AL29" s="20">
        <f t="shared" si="1"/>
        <v>1435</v>
      </c>
      <c r="AM29" s="27" t="s">
        <v>142</v>
      </c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</row>
    <row r="30" spans="1:59" ht="65.25" customHeight="1">
      <c r="A30" s="20">
        <v>27</v>
      </c>
      <c r="B30" s="21">
        <v>5087</v>
      </c>
      <c r="C30" s="21" t="s">
        <v>66</v>
      </c>
      <c r="D30" s="22">
        <v>46108</v>
      </c>
      <c r="E30" s="22">
        <v>46108</v>
      </c>
      <c r="F30" s="21">
        <v>305</v>
      </c>
      <c r="G30" s="21" t="s">
        <v>146</v>
      </c>
      <c r="H30" s="21" t="s">
        <v>26</v>
      </c>
      <c r="I30" s="21" t="s">
        <v>126</v>
      </c>
      <c r="J30" s="23" t="s">
        <v>180</v>
      </c>
      <c r="K30" s="23" t="s">
        <v>141</v>
      </c>
      <c r="L30" s="21">
        <v>0.75</v>
      </c>
      <c r="M30" s="24">
        <v>650</v>
      </c>
      <c r="N30" s="25">
        <v>489</v>
      </c>
      <c r="O30" s="25">
        <v>298</v>
      </c>
      <c r="P30" s="25"/>
      <c r="Q30" s="25">
        <v>109.5</v>
      </c>
      <c r="R30" s="25">
        <v>200</v>
      </c>
      <c r="S30" s="25"/>
      <c r="T30" s="25">
        <v>4.5</v>
      </c>
      <c r="U30" s="25">
        <v>150</v>
      </c>
      <c r="V30" s="25"/>
      <c r="W30" s="25"/>
      <c r="X30" s="25">
        <v>4000</v>
      </c>
      <c r="Y30" s="25">
        <v>800</v>
      </c>
      <c r="Z30" s="25">
        <v>150</v>
      </c>
      <c r="AA30" s="25"/>
      <c r="AB30" s="25"/>
      <c r="AC30" s="25"/>
      <c r="AD30" s="25"/>
      <c r="AE30" s="25"/>
      <c r="AF30" s="25"/>
      <c r="AG30" s="25"/>
      <c r="AH30" s="25">
        <v>169</v>
      </c>
      <c r="AI30" s="26">
        <f t="shared" si="0"/>
        <v>7020</v>
      </c>
      <c r="AJ30" s="26"/>
      <c r="AK30" s="26">
        <v>10000</v>
      </c>
      <c r="AL30" s="20">
        <f t="shared" si="1"/>
        <v>2980</v>
      </c>
      <c r="AM30" s="27" t="s">
        <v>142</v>
      </c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</row>
    <row r="31" spans="1:59" ht="66.75" customHeight="1">
      <c r="A31" s="20">
        <v>28</v>
      </c>
      <c r="B31" s="21">
        <v>5084</v>
      </c>
      <c r="C31" s="21" t="s">
        <v>181</v>
      </c>
      <c r="D31" s="22">
        <v>46108</v>
      </c>
      <c r="E31" s="22">
        <v>46108</v>
      </c>
      <c r="F31" s="21">
        <v>307</v>
      </c>
      <c r="G31" s="21" t="s">
        <v>143</v>
      </c>
      <c r="H31" s="21" t="s">
        <v>46</v>
      </c>
      <c r="I31" s="21" t="s">
        <v>144</v>
      </c>
      <c r="J31" s="23" t="s">
        <v>182</v>
      </c>
      <c r="K31" s="21" t="s">
        <v>141</v>
      </c>
      <c r="L31" s="21">
        <v>0.25</v>
      </c>
      <c r="M31" s="24">
        <v>650</v>
      </c>
      <c r="N31" s="25">
        <v>188.5</v>
      </c>
      <c r="O31" s="25">
        <v>822</v>
      </c>
      <c r="P31" s="25">
        <v>12</v>
      </c>
      <c r="Q31" s="25">
        <v>124</v>
      </c>
      <c r="R31" s="25">
        <v>200</v>
      </c>
      <c r="S31" s="25"/>
      <c r="T31" s="25"/>
      <c r="U31" s="25">
        <v>150</v>
      </c>
      <c r="V31" s="25"/>
      <c r="W31" s="25"/>
      <c r="X31" s="25">
        <v>1500</v>
      </c>
      <c r="Y31" s="25">
        <v>400</v>
      </c>
      <c r="Z31" s="25">
        <v>50</v>
      </c>
      <c r="AA31" s="25"/>
      <c r="AB31" s="25"/>
      <c r="AC31" s="25"/>
      <c r="AD31" s="25"/>
      <c r="AE31" s="25"/>
      <c r="AF31" s="25"/>
      <c r="AG31" s="25"/>
      <c r="AH31" s="25">
        <v>233.5</v>
      </c>
      <c r="AI31" s="26">
        <f t="shared" si="0"/>
        <v>4330</v>
      </c>
      <c r="AJ31" s="26">
        <v>600</v>
      </c>
      <c r="AK31" s="26">
        <v>8902.89</v>
      </c>
      <c r="AL31" s="20">
        <f t="shared" si="1"/>
        <v>5172.8899999999994</v>
      </c>
      <c r="AM31" s="27" t="s">
        <v>129</v>
      </c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</row>
    <row r="32" spans="1:59" ht="38.25" customHeight="1">
      <c r="A32" s="20">
        <v>29</v>
      </c>
      <c r="B32" s="21">
        <v>5094</v>
      </c>
      <c r="C32" s="21" t="s">
        <v>69</v>
      </c>
      <c r="D32" s="22">
        <v>46108</v>
      </c>
      <c r="E32" s="22">
        <v>46108</v>
      </c>
      <c r="F32" s="21">
        <v>303</v>
      </c>
      <c r="G32" s="21" t="s">
        <v>148</v>
      </c>
      <c r="H32" s="21" t="s">
        <v>70</v>
      </c>
      <c r="I32" s="21" t="s">
        <v>183</v>
      </c>
      <c r="J32" s="23" t="s">
        <v>184</v>
      </c>
      <c r="K32" s="21"/>
      <c r="L32" s="21"/>
      <c r="M32" s="24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>
        <v>3375</v>
      </c>
      <c r="AF32" s="25"/>
      <c r="AG32" s="25"/>
      <c r="AH32" s="25"/>
      <c r="AI32" s="26">
        <f t="shared" si="0"/>
        <v>3375</v>
      </c>
      <c r="AJ32" s="26"/>
      <c r="AK32" s="26">
        <v>30000</v>
      </c>
      <c r="AL32" s="20">
        <f t="shared" si="1"/>
        <v>26625</v>
      </c>
      <c r="AM32" s="27" t="s">
        <v>129</v>
      </c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</row>
    <row r="33" spans="1:59" ht="38.25" customHeight="1">
      <c r="A33" s="20">
        <v>30</v>
      </c>
      <c r="B33" s="21">
        <v>5102</v>
      </c>
      <c r="C33" s="21" t="s">
        <v>71</v>
      </c>
      <c r="D33" s="22">
        <v>46109</v>
      </c>
      <c r="E33" s="22">
        <v>46109</v>
      </c>
      <c r="F33" s="21">
        <v>301</v>
      </c>
      <c r="G33" s="21" t="s">
        <v>138</v>
      </c>
      <c r="H33" s="21" t="s">
        <v>67</v>
      </c>
      <c r="I33" s="21" t="s">
        <v>139</v>
      </c>
      <c r="J33" s="23" t="s">
        <v>185</v>
      </c>
      <c r="K33" s="21"/>
      <c r="L33" s="21"/>
      <c r="M33" s="24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6">
        <f t="shared" si="0"/>
        <v>0</v>
      </c>
      <c r="AJ33" s="26"/>
      <c r="AK33" s="26">
        <v>7000</v>
      </c>
      <c r="AL33" s="20">
        <f t="shared" si="1"/>
        <v>7000</v>
      </c>
      <c r="AM33" s="27" t="s">
        <v>142</v>
      </c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</row>
    <row r="34" spans="1:59" ht="38.25" customHeight="1">
      <c r="A34" s="20">
        <v>31</v>
      </c>
      <c r="B34" s="21">
        <v>5105</v>
      </c>
      <c r="C34" s="21" t="s">
        <v>72</v>
      </c>
      <c r="D34" s="22">
        <v>46109</v>
      </c>
      <c r="E34" s="22">
        <v>46109</v>
      </c>
      <c r="F34" s="21">
        <v>403</v>
      </c>
      <c r="G34" s="21" t="s">
        <v>130</v>
      </c>
      <c r="H34" s="21" t="s">
        <v>73</v>
      </c>
      <c r="I34" s="21" t="s">
        <v>126</v>
      </c>
      <c r="J34" s="23" t="s">
        <v>186</v>
      </c>
      <c r="K34" s="23"/>
      <c r="L34" s="21"/>
      <c r="M34" s="24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6">
        <f t="shared" si="0"/>
        <v>0</v>
      </c>
      <c r="AJ34" s="26">
        <v>1000</v>
      </c>
      <c r="AK34" s="26">
        <v>9954.1</v>
      </c>
      <c r="AL34" s="20">
        <f t="shared" si="1"/>
        <v>10954.1</v>
      </c>
      <c r="AM34" s="27" t="s">
        <v>129</v>
      </c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</row>
    <row r="35" spans="1:59" ht="52.5" customHeight="1">
      <c r="A35" s="20">
        <v>32</v>
      </c>
      <c r="B35" s="21">
        <v>2657</v>
      </c>
      <c r="C35" s="21" t="s">
        <v>74</v>
      </c>
      <c r="D35" s="22">
        <v>46109</v>
      </c>
      <c r="E35" s="22">
        <v>46109</v>
      </c>
      <c r="F35" s="21">
        <v>305</v>
      </c>
      <c r="G35" s="21" t="s">
        <v>138</v>
      </c>
      <c r="H35" s="21" t="s">
        <v>187</v>
      </c>
      <c r="I35" s="21" t="s">
        <v>139</v>
      </c>
      <c r="J35" s="23" t="s">
        <v>188</v>
      </c>
      <c r="K35" s="23"/>
      <c r="L35" s="21"/>
      <c r="M35" s="24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>
        <v>17700</v>
      </c>
      <c r="AF35" s="25"/>
      <c r="AG35" s="25"/>
      <c r="AH35" s="25"/>
      <c r="AI35" s="26">
        <f t="shared" si="0"/>
        <v>17700</v>
      </c>
      <c r="AJ35" s="26"/>
      <c r="AK35" s="26">
        <v>45746.5</v>
      </c>
      <c r="AL35" s="20">
        <f t="shared" si="1"/>
        <v>28046.5</v>
      </c>
      <c r="AM35" s="27" t="s">
        <v>129</v>
      </c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</row>
    <row r="36" spans="1:59" ht="38.25" customHeight="1">
      <c r="A36" s="20">
        <v>33</v>
      </c>
      <c r="B36" s="21">
        <v>5103</v>
      </c>
      <c r="C36" s="21" t="s">
        <v>76</v>
      </c>
      <c r="D36" s="22">
        <v>46109</v>
      </c>
      <c r="E36" s="22">
        <v>46110</v>
      </c>
      <c r="F36" s="21">
        <v>309</v>
      </c>
      <c r="G36" s="21" t="s">
        <v>138</v>
      </c>
      <c r="H36" s="21" t="s">
        <v>67</v>
      </c>
      <c r="I36" s="21" t="s">
        <v>189</v>
      </c>
      <c r="J36" s="23" t="s">
        <v>155</v>
      </c>
      <c r="K36" s="23"/>
      <c r="L36" s="21"/>
      <c r="M36" s="24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>
        <v>14025</v>
      </c>
      <c r="AF36" s="25"/>
      <c r="AG36" s="25"/>
      <c r="AH36" s="25"/>
      <c r="AI36" s="26">
        <f t="shared" si="0"/>
        <v>14025</v>
      </c>
      <c r="AJ36" s="26">
        <v>6000</v>
      </c>
      <c r="AK36" s="26">
        <v>28000</v>
      </c>
      <c r="AL36" s="20">
        <f t="shared" si="1"/>
        <v>19975</v>
      </c>
      <c r="AM36" s="27" t="s">
        <v>142</v>
      </c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</row>
    <row r="37" spans="1:59" ht="38.25" customHeight="1">
      <c r="A37" s="20">
        <v>34</v>
      </c>
      <c r="B37" s="21">
        <v>5129</v>
      </c>
      <c r="C37" s="21" t="s">
        <v>190</v>
      </c>
      <c r="D37" s="22">
        <v>46110</v>
      </c>
      <c r="E37" s="22">
        <v>46110</v>
      </c>
      <c r="F37" s="21">
        <v>306</v>
      </c>
      <c r="G37" s="21" t="s">
        <v>191</v>
      </c>
      <c r="H37" s="21" t="s">
        <v>61</v>
      </c>
      <c r="I37" s="21" t="s">
        <v>139</v>
      </c>
      <c r="J37" s="23" t="s">
        <v>149</v>
      </c>
      <c r="K37" s="23"/>
      <c r="L37" s="21"/>
      <c r="M37" s="24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>
        <v>1125</v>
      </c>
      <c r="AF37" s="25"/>
      <c r="AG37" s="25"/>
      <c r="AH37" s="25"/>
      <c r="AI37" s="26">
        <f t="shared" si="0"/>
        <v>1125</v>
      </c>
      <c r="AJ37" s="26"/>
      <c r="AK37" s="26">
        <v>35048.9</v>
      </c>
      <c r="AL37" s="20">
        <f t="shared" si="1"/>
        <v>33923.9</v>
      </c>
      <c r="AM37" s="27" t="s">
        <v>129</v>
      </c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</row>
    <row r="38" spans="1:59" ht="38.25" customHeight="1">
      <c r="A38" s="20">
        <v>35</v>
      </c>
      <c r="B38" s="21">
        <v>5135</v>
      </c>
      <c r="C38" s="21" t="s">
        <v>78</v>
      </c>
      <c r="D38" s="22">
        <v>46111</v>
      </c>
      <c r="E38" s="22">
        <v>46111</v>
      </c>
      <c r="F38" s="21">
        <v>309</v>
      </c>
      <c r="G38" s="21" t="s">
        <v>192</v>
      </c>
      <c r="H38" s="21" t="s">
        <v>46</v>
      </c>
      <c r="I38" s="21" t="s">
        <v>126</v>
      </c>
      <c r="J38" s="23" t="s">
        <v>193</v>
      </c>
      <c r="K38" s="21"/>
      <c r="L38" s="21"/>
      <c r="M38" s="24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6">
        <f t="shared" si="0"/>
        <v>0</v>
      </c>
      <c r="AJ38" s="26"/>
      <c r="AK38" s="26">
        <v>7274.3</v>
      </c>
      <c r="AL38" s="20">
        <f t="shared" si="1"/>
        <v>7274.3</v>
      </c>
      <c r="AM38" s="27" t="s">
        <v>129</v>
      </c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</row>
    <row r="39" spans="1:59" ht="38.25" customHeight="1">
      <c r="A39" s="20">
        <v>36</v>
      </c>
      <c r="B39" s="21">
        <v>5143</v>
      </c>
      <c r="C39" s="21" t="s">
        <v>79</v>
      </c>
      <c r="D39" s="22">
        <v>46111</v>
      </c>
      <c r="E39" s="22">
        <v>46111</v>
      </c>
      <c r="F39" s="21">
        <v>410</v>
      </c>
      <c r="G39" s="21" t="s">
        <v>130</v>
      </c>
      <c r="H39" s="21" t="s">
        <v>31</v>
      </c>
      <c r="I39" s="21" t="s">
        <v>169</v>
      </c>
      <c r="J39" s="23" t="s">
        <v>194</v>
      </c>
      <c r="K39" s="21"/>
      <c r="L39" s="21"/>
      <c r="M39" s="24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6">
        <f t="shared" si="0"/>
        <v>0</v>
      </c>
      <c r="AJ39" s="26"/>
      <c r="AK39" s="26">
        <v>5125.3599999999997</v>
      </c>
      <c r="AL39" s="20">
        <f t="shared" si="1"/>
        <v>5125.3599999999997</v>
      </c>
      <c r="AM39" s="27" t="s">
        <v>129</v>
      </c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</row>
    <row r="40" spans="1:59" ht="38.25" customHeight="1">
      <c r="A40" s="20">
        <v>37</v>
      </c>
      <c r="B40" s="21">
        <v>5149</v>
      </c>
      <c r="C40" s="21" t="s">
        <v>80</v>
      </c>
      <c r="D40" s="22">
        <v>46111</v>
      </c>
      <c r="E40" s="22">
        <v>46112</v>
      </c>
      <c r="F40" s="21">
        <v>404</v>
      </c>
      <c r="G40" s="23" t="s">
        <v>150</v>
      </c>
      <c r="H40" s="21" t="s">
        <v>46</v>
      </c>
      <c r="I40" s="21" t="s">
        <v>126</v>
      </c>
      <c r="J40" s="23" t="s">
        <v>195</v>
      </c>
      <c r="K40" s="23"/>
      <c r="L40" s="21"/>
      <c r="M40" s="24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6">
        <f t="shared" si="0"/>
        <v>0</v>
      </c>
      <c r="AJ40" s="26"/>
      <c r="AK40" s="26">
        <v>11000</v>
      </c>
      <c r="AL40" s="20">
        <f t="shared" si="1"/>
        <v>11000</v>
      </c>
      <c r="AM40" s="27" t="s">
        <v>142</v>
      </c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</row>
    <row r="41" spans="1:59" ht="55.5" customHeight="1">
      <c r="A41" s="20">
        <v>38</v>
      </c>
      <c r="B41" s="21">
        <v>5167</v>
      </c>
      <c r="C41" s="21" t="s">
        <v>196</v>
      </c>
      <c r="D41" s="22">
        <v>46112</v>
      </c>
      <c r="E41" s="22">
        <v>46112</v>
      </c>
      <c r="F41" s="21">
        <v>403</v>
      </c>
      <c r="G41" s="23" t="s">
        <v>197</v>
      </c>
      <c r="H41" s="21" t="s">
        <v>46</v>
      </c>
      <c r="I41" s="21" t="s">
        <v>126</v>
      </c>
      <c r="J41" s="23" t="s">
        <v>198</v>
      </c>
      <c r="K41" s="21"/>
      <c r="L41" s="21"/>
      <c r="M41" s="24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6">
        <f t="shared" si="0"/>
        <v>0</v>
      </c>
      <c r="AJ41" s="26"/>
      <c r="AK41" s="26">
        <v>13685</v>
      </c>
      <c r="AL41" s="20">
        <f t="shared" si="1"/>
        <v>13685</v>
      </c>
      <c r="AM41" s="27" t="s">
        <v>129</v>
      </c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</row>
    <row r="42" spans="1:59" ht="38.25" customHeight="1">
      <c r="A42" s="20">
        <v>39</v>
      </c>
      <c r="B42" s="21"/>
      <c r="C42" s="21" t="s">
        <v>82</v>
      </c>
      <c r="D42" s="22">
        <v>46109</v>
      </c>
      <c r="E42" s="22">
        <v>46109</v>
      </c>
      <c r="F42" s="21">
        <v>301</v>
      </c>
      <c r="G42" s="21" t="s">
        <v>199</v>
      </c>
      <c r="H42" s="21" t="s">
        <v>70</v>
      </c>
      <c r="I42" s="21" t="s">
        <v>169</v>
      </c>
      <c r="J42" s="23" t="s">
        <v>200</v>
      </c>
      <c r="K42" s="21"/>
      <c r="L42" s="21" t="s">
        <v>201</v>
      </c>
      <c r="M42" s="24">
        <v>300</v>
      </c>
      <c r="N42" s="25"/>
      <c r="O42" s="25"/>
      <c r="P42" s="25">
        <v>50</v>
      </c>
      <c r="Q42" s="25">
        <v>149</v>
      </c>
      <c r="R42" s="25"/>
      <c r="S42" s="25"/>
      <c r="T42" s="25"/>
      <c r="U42" s="25">
        <v>75</v>
      </c>
      <c r="V42" s="25"/>
      <c r="W42" s="25"/>
      <c r="X42" s="25">
        <v>400</v>
      </c>
      <c r="Y42" s="25"/>
      <c r="Z42" s="25">
        <v>50</v>
      </c>
      <c r="AA42" s="25"/>
      <c r="AB42" s="25"/>
      <c r="AC42" s="25"/>
      <c r="AD42" s="25"/>
      <c r="AE42" s="25"/>
      <c r="AF42" s="25"/>
      <c r="AG42" s="25"/>
      <c r="AH42" s="25"/>
      <c r="AI42" s="26">
        <f t="shared" si="0"/>
        <v>1024</v>
      </c>
      <c r="AJ42" s="26"/>
      <c r="AK42" s="26">
        <v>3000</v>
      </c>
      <c r="AL42" s="20">
        <f t="shared" si="1"/>
        <v>1976</v>
      </c>
      <c r="AM42" s="27" t="s">
        <v>129</v>
      </c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</row>
    <row r="43" spans="1:59" ht="38.25" customHeight="1">
      <c r="A43" s="20">
        <v>40</v>
      </c>
      <c r="B43" s="21"/>
      <c r="C43" s="21" t="s">
        <v>202</v>
      </c>
      <c r="D43" s="22">
        <v>46112</v>
      </c>
      <c r="E43" s="22">
        <v>46112</v>
      </c>
      <c r="F43" s="21" t="s">
        <v>201</v>
      </c>
      <c r="G43" s="21" t="s">
        <v>157</v>
      </c>
      <c r="H43" s="21" t="s">
        <v>22</v>
      </c>
      <c r="I43" s="21" t="s">
        <v>169</v>
      </c>
      <c r="J43" s="23" t="s">
        <v>203</v>
      </c>
      <c r="K43" s="21"/>
      <c r="L43" s="21"/>
      <c r="M43" s="24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>
        <v>500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6">
        <f t="shared" si="0"/>
        <v>500</v>
      </c>
      <c r="AJ43" s="26">
        <v>3000</v>
      </c>
      <c r="AK43" s="26">
        <v>3000</v>
      </c>
      <c r="AL43" s="20">
        <f t="shared" si="1"/>
        <v>5500</v>
      </c>
      <c r="AM43" s="27" t="s">
        <v>129</v>
      </c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</row>
    <row r="44" spans="1:59" ht="38.25" customHeight="1">
      <c r="A44" s="20">
        <v>41</v>
      </c>
      <c r="B44" s="21"/>
      <c r="C44" s="21" t="s">
        <v>84</v>
      </c>
      <c r="D44" s="22">
        <v>46112</v>
      </c>
      <c r="E44" s="22">
        <v>46112</v>
      </c>
      <c r="F44" s="21" t="s">
        <v>201</v>
      </c>
      <c r="G44" s="21" t="s">
        <v>130</v>
      </c>
      <c r="H44" s="21" t="s">
        <v>85</v>
      </c>
      <c r="I44" s="21" t="s">
        <v>169</v>
      </c>
      <c r="J44" s="23" t="s">
        <v>204</v>
      </c>
      <c r="K44" s="21" t="s">
        <v>137</v>
      </c>
      <c r="L44" s="21" t="s">
        <v>201</v>
      </c>
      <c r="M44" s="24">
        <v>300</v>
      </c>
      <c r="N44" s="25"/>
      <c r="O44" s="25"/>
      <c r="P44" s="25">
        <v>5</v>
      </c>
      <c r="Q44" s="25">
        <v>209.5</v>
      </c>
      <c r="R44" s="25"/>
      <c r="S44" s="25"/>
      <c r="T44" s="25"/>
      <c r="U44" s="25">
        <v>75</v>
      </c>
      <c r="V44" s="25"/>
      <c r="W44" s="25"/>
      <c r="X44" s="25">
        <v>300</v>
      </c>
      <c r="Y44" s="25"/>
      <c r="Z44" s="25">
        <v>50</v>
      </c>
      <c r="AA44" s="25"/>
      <c r="AB44" s="25"/>
      <c r="AC44" s="25"/>
      <c r="AD44" s="25"/>
      <c r="AE44" s="25"/>
      <c r="AF44" s="25"/>
      <c r="AG44" s="25"/>
      <c r="AH44" s="25"/>
      <c r="AI44" s="26">
        <f t="shared" si="0"/>
        <v>939.5</v>
      </c>
      <c r="AJ44" s="26"/>
      <c r="AK44" s="26">
        <v>2482.8000000000002</v>
      </c>
      <c r="AL44" s="20">
        <f t="shared" si="1"/>
        <v>1543.3000000000002</v>
      </c>
      <c r="AM44" s="27" t="s">
        <v>129</v>
      </c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</row>
    <row r="45" spans="1:59" ht="46.5" customHeight="1">
      <c r="A45" s="97" t="s">
        <v>205</v>
      </c>
      <c r="B45" s="81"/>
      <c r="C45" s="81"/>
      <c r="D45" s="81"/>
      <c r="E45" s="81"/>
      <c r="F45" s="81"/>
      <c r="G45" s="81"/>
      <c r="H45" s="81"/>
      <c r="I45" s="81"/>
      <c r="J45" s="81"/>
      <c r="K45" s="82"/>
      <c r="L45" s="20">
        <f t="shared" ref="L45:AL45" si="3">SUM(L4:L44)</f>
        <v>17</v>
      </c>
      <c r="M45" s="20">
        <f t="shared" si="3"/>
        <v>16800</v>
      </c>
      <c r="N45" s="20">
        <f t="shared" si="3"/>
        <v>15785.25</v>
      </c>
      <c r="O45" s="20">
        <f t="shared" si="3"/>
        <v>30921.75</v>
      </c>
      <c r="P45" s="20">
        <f t="shared" si="3"/>
        <v>7741</v>
      </c>
      <c r="Q45" s="20">
        <f t="shared" si="3"/>
        <v>7879.75</v>
      </c>
      <c r="R45" s="20">
        <f t="shared" si="3"/>
        <v>13150</v>
      </c>
      <c r="S45" s="20">
        <f t="shared" si="3"/>
        <v>1100</v>
      </c>
      <c r="T45" s="20">
        <f t="shared" si="3"/>
        <v>49.5</v>
      </c>
      <c r="U45" s="20">
        <f t="shared" si="3"/>
        <v>5215</v>
      </c>
      <c r="V45" s="20">
        <f t="shared" si="3"/>
        <v>2250</v>
      </c>
      <c r="W45" s="20">
        <f t="shared" si="3"/>
        <v>1350</v>
      </c>
      <c r="X45" s="20">
        <f t="shared" si="3"/>
        <v>130600</v>
      </c>
      <c r="Y45" s="20">
        <f t="shared" si="3"/>
        <v>21300</v>
      </c>
      <c r="Z45" s="20">
        <f t="shared" si="3"/>
        <v>4100</v>
      </c>
      <c r="AA45" s="20">
        <f t="shared" si="3"/>
        <v>2990</v>
      </c>
      <c r="AB45" s="20">
        <f t="shared" si="3"/>
        <v>0</v>
      </c>
      <c r="AC45" s="20">
        <f t="shared" si="3"/>
        <v>5300</v>
      </c>
      <c r="AD45" s="20">
        <f t="shared" si="3"/>
        <v>500</v>
      </c>
      <c r="AE45" s="20">
        <f t="shared" si="3"/>
        <v>108325</v>
      </c>
      <c r="AF45" s="20">
        <f t="shared" si="3"/>
        <v>400</v>
      </c>
      <c r="AG45" s="20">
        <f t="shared" si="3"/>
        <v>0</v>
      </c>
      <c r="AH45" s="20">
        <f t="shared" si="3"/>
        <v>9775.75</v>
      </c>
      <c r="AI45" s="20">
        <f t="shared" si="3"/>
        <v>385533</v>
      </c>
      <c r="AJ45" s="20">
        <f t="shared" si="3"/>
        <v>23980</v>
      </c>
      <c r="AK45" s="20">
        <f t="shared" si="3"/>
        <v>680401.41000000015</v>
      </c>
      <c r="AL45" s="20">
        <f t="shared" si="3"/>
        <v>318848.40999999997</v>
      </c>
      <c r="AM45" s="29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</row>
    <row r="46" spans="1:59" ht="23.25" customHeight="1">
      <c r="A46" s="30"/>
      <c r="B46" s="30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9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</row>
    <row r="47" spans="1:59" ht="23.25" customHeight="1">
      <c r="A47" s="30"/>
      <c r="B47" s="30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9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</row>
    <row r="48" spans="1:59" ht="23.25" customHeight="1">
      <c r="A48" s="30"/>
      <c r="B48" s="30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9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</row>
    <row r="49" spans="1:59" ht="23.2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9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</row>
    <row r="50" spans="1:59" ht="23.2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9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</row>
    <row r="51" spans="1:59" ht="23.2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9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</row>
    <row r="52" spans="1:59" ht="23.2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9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</row>
    <row r="53" spans="1:59" ht="23.2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9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</row>
    <row r="54" spans="1:59" ht="23.2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9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</row>
    <row r="55" spans="1:59" ht="23.2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9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</row>
    <row r="56" spans="1:59" ht="23.2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9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</row>
    <row r="57" spans="1:59" ht="23.2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9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</row>
    <row r="58" spans="1:59" ht="23.2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9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</row>
    <row r="59" spans="1:59" ht="23.2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9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</row>
    <row r="60" spans="1:59" ht="23.2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9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</row>
    <row r="61" spans="1:59" ht="23.2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9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</row>
    <row r="62" spans="1:59" ht="23.2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9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</row>
    <row r="63" spans="1:59" ht="23.2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9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</row>
    <row r="64" spans="1:59" ht="23.2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9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</row>
    <row r="65" spans="1:59" ht="23.2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9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</row>
    <row r="66" spans="1:59" ht="23.2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9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</row>
    <row r="67" spans="1:59" ht="23.2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9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</row>
    <row r="68" spans="1:59" ht="23.2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9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</row>
    <row r="69" spans="1:59" ht="23.2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9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</row>
    <row r="70" spans="1:59" ht="23.2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9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</row>
    <row r="71" spans="1:59" ht="23.2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9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</row>
    <row r="72" spans="1:59" ht="23.2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9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</row>
    <row r="73" spans="1:59" ht="23.2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9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</row>
    <row r="74" spans="1:59" ht="23.2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9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59" ht="23.2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9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59" ht="23.2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9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</row>
    <row r="77" spans="1:59" ht="23.2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9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59" ht="23.2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9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</row>
    <row r="79" spans="1:59" ht="23.2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9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</row>
    <row r="80" spans="1:59" ht="23.2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9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</row>
    <row r="81" spans="1:59" ht="23.2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9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</row>
    <row r="82" spans="1:59" ht="23.2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9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</row>
    <row r="83" spans="1:59" ht="23.2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9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23.2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9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</row>
    <row r="85" spans="1:59" ht="23.2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9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</row>
    <row r="86" spans="1:59" ht="23.2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9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</row>
    <row r="87" spans="1:59" ht="23.2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9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</row>
    <row r="88" spans="1:59" ht="23.2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9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</row>
    <row r="89" spans="1:59" ht="23.2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9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</row>
    <row r="90" spans="1:59" ht="23.2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9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</row>
    <row r="91" spans="1:59" ht="23.2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9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</row>
    <row r="92" spans="1:59" ht="23.2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9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</row>
    <row r="93" spans="1:59" ht="23.2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9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</row>
    <row r="94" spans="1:59" ht="23.2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9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</row>
    <row r="95" spans="1:59" ht="23.2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9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</row>
    <row r="96" spans="1:59" ht="23.2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9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</row>
    <row r="97" spans="1:59" ht="23.2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9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</row>
    <row r="98" spans="1:59" ht="23.2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9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</row>
    <row r="99" spans="1:59" ht="23.2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9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</row>
    <row r="100" spans="1:59" ht="23.2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9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</row>
    <row r="101" spans="1:59" ht="23.2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9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</row>
    <row r="102" spans="1:59" ht="23.2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9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</row>
    <row r="103" spans="1:59" ht="23.2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9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</row>
    <row r="104" spans="1:59" ht="23.2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9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</row>
    <row r="105" spans="1:59" ht="23.2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9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</row>
    <row r="106" spans="1:59" ht="23.2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9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</row>
    <row r="107" spans="1:59" ht="23.2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9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</row>
    <row r="108" spans="1:59" ht="23.2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9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</row>
    <row r="109" spans="1:59" ht="23.2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9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</row>
    <row r="110" spans="1:59" ht="23.2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9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</row>
    <row r="111" spans="1:59" ht="23.2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9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</row>
    <row r="112" spans="1:59" ht="23.2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9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</row>
    <row r="113" spans="1:59" ht="23.2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9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</row>
    <row r="114" spans="1:59" ht="23.2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9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</row>
    <row r="115" spans="1:59" ht="23.2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9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</row>
    <row r="116" spans="1:59" ht="23.2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9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</row>
    <row r="117" spans="1:59" ht="23.2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9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</row>
    <row r="118" spans="1:59" ht="23.2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9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</row>
    <row r="119" spans="1:59" ht="23.2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9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</row>
    <row r="120" spans="1:59" ht="23.2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9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</row>
    <row r="121" spans="1:59" ht="23.2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9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</row>
    <row r="122" spans="1:59" ht="23.2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9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</row>
    <row r="123" spans="1:59" ht="23.2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9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</row>
    <row r="124" spans="1:59" ht="23.2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9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</row>
    <row r="125" spans="1:59" ht="23.2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9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</row>
    <row r="126" spans="1:59" ht="23.2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9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</row>
    <row r="127" spans="1:59" ht="23.2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9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</row>
    <row r="128" spans="1:59" ht="23.2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9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</row>
    <row r="129" spans="1:59" ht="23.2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9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</row>
    <row r="130" spans="1:59" ht="23.2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9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</row>
    <row r="131" spans="1:59" ht="23.2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9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</row>
    <row r="132" spans="1:59" ht="23.2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9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</row>
    <row r="133" spans="1:59" ht="23.2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9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</row>
    <row r="134" spans="1:59" ht="23.2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9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</row>
    <row r="135" spans="1:59" ht="23.2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9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</row>
    <row r="136" spans="1:59" ht="23.2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9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</row>
    <row r="137" spans="1:59" ht="23.2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9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</row>
    <row r="138" spans="1:59" ht="23.2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9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</row>
    <row r="139" spans="1:59" ht="23.2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9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</row>
    <row r="140" spans="1:59" ht="23.2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9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</row>
    <row r="141" spans="1:59" ht="23.2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9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</row>
    <row r="142" spans="1:59" ht="23.2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9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</row>
    <row r="143" spans="1:59" ht="23.2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9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</row>
    <row r="144" spans="1:59" ht="23.2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9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</row>
    <row r="145" spans="1:59" ht="23.2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9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</row>
    <row r="146" spans="1:59" ht="23.2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9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</row>
    <row r="147" spans="1:59" ht="23.2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9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</row>
    <row r="148" spans="1:59" ht="23.2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9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</row>
    <row r="149" spans="1:59" ht="23.2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9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</row>
    <row r="150" spans="1:59" ht="23.2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9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</row>
    <row r="151" spans="1:59" ht="23.2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 t="s">
        <v>206</v>
      </c>
      <c r="AK151" s="28"/>
      <c r="AL151" s="28"/>
      <c r="AM151" s="29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</row>
    <row r="152" spans="1:59" ht="23.2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9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</row>
    <row r="153" spans="1:59" ht="23.2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9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</row>
    <row r="154" spans="1:59" ht="23.2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9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</row>
    <row r="155" spans="1:59" ht="23.2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9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</row>
    <row r="156" spans="1:59" ht="23.2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9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</row>
    <row r="157" spans="1:59" ht="23.2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9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</row>
    <row r="158" spans="1:59" ht="23.2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9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</row>
    <row r="159" spans="1:59" ht="23.2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9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</row>
    <row r="160" spans="1:59" ht="23.2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9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</row>
    <row r="161" spans="1:59" ht="23.2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9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</row>
    <row r="162" spans="1:59" ht="23.2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9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</row>
    <row r="163" spans="1:59" ht="23.2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9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</row>
    <row r="164" spans="1:59" ht="23.2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9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</row>
    <row r="165" spans="1:59" ht="23.2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9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</row>
    <row r="166" spans="1:59" ht="23.2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9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</row>
    <row r="167" spans="1:59" ht="23.2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9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</row>
    <row r="168" spans="1:59" ht="23.2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9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</row>
    <row r="169" spans="1:59" ht="23.2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9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</row>
    <row r="170" spans="1:59" ht="23.2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9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</row>
    <row r="171" spans="1:59" ht="23.2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9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</row>
    <row r="172" spans="1:59" ht="23.2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9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</row>
    <row r="173" spans="1:59" ht="23.2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9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</row>
    <row r="174" spans="1:59" ht="23.2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9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</row>
    <row r="175" spans="1:59" ht="23.2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9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</row>
    <row r="176" spans="1:59" ht="23.2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9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</row>
    <row r="177" spans="1:59" ht="23.2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9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</row>
    <row r="178" spans="1:59" ht="23.2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9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</row>
    <row r="179" spans="1:59" ht="23.2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9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</row>
    <row r="180" spans="1:59" ht="23.2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9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</row>
    <row r="181" spans="1:59" ht="23.2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9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</row>
    <row r="182" spans="1:59" ht="23.2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9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</row>
    <row r="183" spans="1:59" ht="23.2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9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</row>
    <row r="184" spans="1:59" ht="23.2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9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</row>
    <row r="185" spans="1:59" ht="23.2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9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</row>
    <row r="186" spans="1:59" ht="23.2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9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</row>
    <row r="187" spans="1:59" ht="23.2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9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</row>
    <row r="188" spans="1:59" ht="23.2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9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</row>
    <row r="189" spans="1:59" ht="23.2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9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</row>
    <row r="190" spans="1:59" ht="23.2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9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</row>
    <row r="191" spans="1:59" ht="23.2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9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</row>
    <row r="192" spans="1:59" ht="23.2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9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</row>
    <row r="193" spans="1:59" ht="23.2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9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</row>
    <row r="194" spans="1:59" ht="23.2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9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</row>
    <row r="195" spans="1:59" ht="23.2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9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</row>
    <row r="196" spans="1:59" ht="23.2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9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</row>
    <row r="197" spans="1:59" ht="23.2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9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</row>
    <row r="198" spans="1:59" ht="23.2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9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</row>
    <row r="199" spans="1:59" ht="23.2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9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</row>
    <row r="200" spans="1:59" ht="23.2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9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</row>
    <row r="201" spans="1:59" ht="23.2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9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</row>
    <row r="202" spans="1:59" ht="23.2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9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</row>
    <row r="203" spans="1:59" ht="23.2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9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</row>
    <row r="204" spans="1:59" ht="23.2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9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</row>
    <row r="205" spans="1:59" ht="23.2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9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</row>
    <row r="206" spans="1:59" ht="23.2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9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</row>
    <row r="207" spans="1:59" ht="23.2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9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</row>
    <row r="208" spans="1:59" ht="23.2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9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</row>
    <row r="209" spans="1:59" ht="23.2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9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</row>
    <row r="210" spans="1:59" ht="23.2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9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</row>
    <row r="211" spans="1:59" ht="23.2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9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</row>
    <row r="212" spans="1:59" ht="23.2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9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</row>
    <row r="213" spans="1:59" ht="23.2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9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</row>
    <row r="214" spans="1:59" ht="23.2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9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</row>
    <row r="215" spans="1:59" ht="23.2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9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</row>
    <row r="216" spans="1:59" ht="23.2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9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</row>
    <row r="217" spans="1:59" ht="23.2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9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</row>
    <row r="218" spans="1:59" ht="23.2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9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</row>
    <row r="219" spans="1:59" ht="23.2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9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</row>
    <row r="220" spans="1:59" ht="23.2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9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</row>
    <row r="221" spans="1:59" ht="23.2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9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</row>
    <row r="222" spans="1:59" ht="23.2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9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</row>
    <row r="223" spans="1:59" ht="23.2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9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</row>
    <row r="224" spans="1:59" ht="23.2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9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</row>
    <row r="225" spans="1:59" ht="23.2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9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</row>
    <row r="226" spans="1:59" ht="23.2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9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</row>
    <row r="227" spans="1:59" ht="23.2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9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</row>
    <row r="228" spans="1:59" ht="23.2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9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</row>
    <row r="229" spans="1:59" ht="23.2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9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</row>
    <row r="230" spans="1:59" ht="23.2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9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</row>
    <row r="231" spans="1:59" ht="23.2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9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</row>
    <row r="232" spans="1:59" ht="23.2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9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</row>
    <row r="233" spans="1:59" ht="23.25" customHeight="1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9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</row>
    <row r="234" spans="1:59" ht="23.25" customHeight="1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9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</row>
    <row r="235" spans="1:59" ht="23.25" customHeight="1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9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</row>
    <row r="236" spans="1:59" ht="23.25" customHeight="1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9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</row>
    <row r="237" spans="1:59" ht="23.25" customHeight="1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9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</row>
    <row r="238" spans="1:59" ht="23.25" customHeight="1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9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</row>
    <row r="239" spans="1:59" ht="23.25" customHeight="1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9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</row>
    <row r="240" spans="1:59" ht="23.25" customHeight="1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9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</row>
    <row r="241" spans="1:59" ht="23.25" customHeight="1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9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</row>
    <row r="242" spans="1:59" ht="23.25" customHeight="1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9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</row>
    <row r="243" spans="1:59" ht="23.25" customHeight="1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9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</row>
    <row r="244" spans="1:59" ht="23.25" customHeight="1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9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</row>
    <row r="245" spans="1:59" ht="23.25" customHeight="1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9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</row>
    <row r="246" spans="1:59" ht="23.25" customHeight="1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9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</row>
    <row r="247" spans="1:59" ht="23.25" customHeight="1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9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</row>
    <row r="248" spans="1:59" ht="23.25" customHeight="1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9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</row>
    <row r="249" spans="1:59" ht="23.25" customHeight="1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9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</row>
    <row r="250" spans="1:59" ht="23.25" customHeight="1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9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</row>
    <row r="251" spans="1:59" ht="23.25" customHeight="1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9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</row>
    <row r="252" spans="1:59" ht="23.25" customHeight="1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9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</row>
    <row r="253" spans="1:59" ht="23.25" customHeight="1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9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</row>
    <row r="254" spans="1:59" ht="23.25" customHeight="1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9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</row>
    <row r="255" spans="1:59" ht="23.25" customHeight="1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9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</row>
    <row r="256" spans="1:59" ht="23.25" customHeight="1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9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</row>
    <row r="257" spans="1:59" ht="23.25" customHeight="1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9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</row>
    <row r="258" spans="1:59" ht="23.25" customHeight="1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9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</row>
    <row r="259" spans="1:59" ht="23.25" customHeight="1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9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</row>
    <row r="260" spans="1:59" ht="23.25" customHeight="1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9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</row>
    <row r="261" spans="1:59" ht="23.25" customHeight="1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9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</row>
    <row r="262" spans="1:59" ht="23.25" customHeight="1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9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</row>
    <row r="263" spans="1:59" ht="23.25" customHeight="1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9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</row>
    <row r="264" spans="1:59" ht="23.25" customHeight="1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9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</row>
    <row r="265" spans="1:59" ht="23.25" customHeight="1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9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</row>
    <row r="266" spans="1:59" ht="23.25" customHeight="1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9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</row>
    <row r="267" spans="1:59" ht="23.25" customHeight="1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9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</row>
    <row r="268" spans="1:59" ht="23.25" customHeight="1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9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</row>
    <row r="269" spans="1:59" ht="23.25" customHeight="1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9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</row>
    <row r="270" spans="1:59" ht="23.25" customHeight="1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9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</row>
    <row r="271" spans="1:59" ht="23.25" customHeight="1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9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</row>
    <row r="272" spans="1:59" ht="23.25" customHeight="1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9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</row>
    <row r="273" spans="1:59" ht="23.25" customHeight="1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9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</row>
    <row r="274" spans="1:59" ht="23.25" customHeight="1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9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</row>
    <row r="275" spans="1:59" ht="23.25" customHeight="1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9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</row>
    <row r="276" spans="1:59" ht="23.25" customHeight="1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9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</row>
    <row r="277" spans="1:59" ht="23.25" customHeight="1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9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</row>
    <row r="278" spans="1:59" ht="23.25" customHeight="1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9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</row>
    <row r="279" spans="1:59" ht="23.25" customHeight="1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9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</row>
    <row r="280" spans="1:59" ht="23.25" customHeight="1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9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</row>
    <row r="281" spans="1:59" ht="23.25" customHeight="1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9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</row>
    <row r="282" spans="1:59" ht="23.25" customHeight="1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9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</row>
    <row r="283" spans="1:59" ht="23.25" customHeight="1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9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</row>
    <row r="284" spans="1:59" ht="23.25" customHeight="1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9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</row>
    <row r="285" spans="1:59" ht="23.25" customHeight="1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9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</row>
    <row r="286" spans="1:59" ht="23.25" customHeight="1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9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</row>
    <row r="287" spans="1:59" ht="23.25" customHeight="1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9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</row>
    <row r="288" spans="1:59" ht="23.25" customHeight="1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9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</row>
    <row r="289" spans="1:59" ht="23.25" customHeight="1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9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</row>
    <row r="290" spans="1:59" ht="23.25" customHeight="1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9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</row>
    <row r="291" spans="1:59" ht="23.25" customHeight="1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9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</row>
    <row r="292" spans="1:59" ht="23.25" customHeight="1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9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</row>
    <row r="293" spans="1:59" ht="23.25" customHeight="1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9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</row>
    <row r="294" spans="1:59" ht="23.25" customHeight="1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9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</row>
    <row r="295" spans="1:59" ht="23.25" customHeight="1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9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</row>
    <row r="296" spans="1:59" ht="23.25" customHeight="1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9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</row>
    <row r="297" spans="1:59" ht="23.25" customHeight="1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9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</row>
    <row r="298" spans="1:59" ht="23.25" customHeight="1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9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</row>
    <row r="299" spans="1:59" ht="23.25" customHeight="1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9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</row>
    <row r="300" spans="1:59" ht="23.25" customHeight="1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9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</row>
    <row r="301" spans="1:59" ht="23.25" customHeight="1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9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</row>
    <row r="302" spans="1:59" ht="23.25" customHeight="1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9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</row>
    <row r="303" spans="1:59" ht="23.25" customHeight="1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9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</row>
    <row r="304" spans="1:59" ht="23.25" customHeight="1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9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</row>
    <row r="305" spans="1:59" ht="23.25" customHeight="1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9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</row>
    <row r="306" spans="1:59" ht="23.25" customHeight="1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9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</row>
    <row r="307" spans="1:59" ht="23.25" customHeight="1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9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</row>
    <row r="308" spans="1:59" ht="23.25" customHeight="1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9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</row>
    <row r="309" spans="1:59" ht="23.25" customHeight="1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9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</row>
    <row r="310" spans="1:59" ht="23.25" customHeight="1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9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</row>
    <row r="311" spans="1:59" ht="23.25" customHeight="1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9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</row>
    <row r="312" spans="1:59" ht="23.25" customHeight="1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9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</row>
    <row r="313" spans="1:59" ht="23.25" customHeight="1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9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</row>
    <row r="314" spans="1:59" ht="23.25" customHeight="1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9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</row>
    <row r="315" spans="1:59" ht="23.25" customHeight="1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9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</row>
    <row r="316" spans="1:59" ht="23.25" customHeight="1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9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</row>
    <row r="317" spans="1:59" ht="23.25" customHeight="1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9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</row>
    <row r="318" spans="1:59" ht="23.25" customHeight="1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9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</row>
    <row r="319" spans="1:59" ht="23.25" customHeight="1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9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</row>
    <row r="320" spans="1:59" ht="23.25" customHeight="1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9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</row>
    <row r="321" spans="1:59" ht="23.25" customHeight="1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9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</row>
    <row r="322" spans="1:59" ht="23.25" customHeight="1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9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</row>
    <row r="323" spans="1:59" ht="23.25" customHeight="1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9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</row>
    <row r="324" spans="1:59" ht="23.25" customHeight="1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9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</row>
    <row r="325" spans="1:59" ht="23.25" customHeight="1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9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</row>
    <row r="326" spans="1:59" ht="23.25" customHeight="1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9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</row>
    <row r="327" spans="1:59" ht="23.25" customHeight="1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9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</row>
    <row r="328" spans="1:59" ht="23.25" customHeight="1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9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</row>
    <row r="329" spans="1:59" ht="23.25" customHeight="1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9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</row>
    <row r="330" spans="1:59" ht="23.25" customHeight="1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9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</row>
    <row r="331" spans="1:59" ht="23.25" customHeight="1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9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</row>
    <row r="332" spans="1:59" ht="23.25" customHeight="1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9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</row>
    <row r="333" spans="1:59" ht="23.25" customHeight="1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9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</row>
    <row r="334" spans="1:59" ht="23.25" customHeight="1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9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</row>
    <row r="335" spans="1:59" ht="23.25" customHeight="1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9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</row>
    <row r="336" spans="1:59" ht="23.25" customHeight="1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9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</row>
    <row r="337" spans="1:59" ht="23.25" customHeight="1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9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</row>
    <row r="338" spans="1:59" ht="23.25" customHeight="1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9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</row>
    <row r="339" spans="1:59" ht="23.25" customHeight="1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9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</row>
    <row r="340" spans="1:59" ht="23.25" customHeight="1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9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</row>
    <row r="341" spans="1:59" ht="23.25" customHeight="1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9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</row>
    <row r="342" spans="1:59" ht="23.25" customHeight="1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9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</row>
    <row r="343" spans="1:59" ht="23.25" customHeight="1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9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</row>
    <row r="344" spans="1:59" ht="23.25" customHeight="1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9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</row>
    <row r="345" spans="1:59" ht="23.25" customHeight="1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9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</row>
    <row r="346" spans="1:59" ht="23.25" customHeight="1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9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</row>
    <row r="347" spans="1:59" ht="23.25" customHeight="1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9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</row>
    <row r="348" spans="1:59" ht="23.25" customHeight="1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9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</row>
    <row r="349" spans="1:59" ht="23.25" customHeight="1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9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</row>
    <row r="350" spans="1:59" ht="23.25" customHeight="1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9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</row>
    <row r="351" spans="1:59" ht="23.25" customHeight="1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9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</row>
  </sheetData>
  <autoFilter ref="A3:AM45" xr:uid="{00000000-0009-0000-0000-000001000000}"/>
  <mergeCells count="4">
    <mergeCell ref="AM1:BG1"/>
    <mergeCell ref="A2:AL2"/>
    <mergeCell ref="A45:K45"/>
    <mergeCell ref="A1:AL1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0"/>
  <sheetViews>
    <sheetView rightToLeft="1" zoomScale="55" zoomScaleNormal="55" workbookViewId="0">
      <selection activeCell="B10" sqref="B10"/>
    </sheetView>
  </sheetViews>
  <sheetFormatPr defaultColWidth="14.375" defaultRowHeight="15" customHeight="1"/>
  <cols>
    <col min="1" max="1" width="5.125" customWidth="1"/>
    <col min="2" max="2" width="39.875" customWidth="1"/>
    <col min="3" max="14" width="22.75" customWidth="1"/>
    <col min="15" max="15" width="46.25" customWidth="1"/>
  </cols>
  <sheetData>
    <row r="1" spans="1:15" ht="42" customHeight="1">
      <c r="A1" s="102" t="s">
        <v>207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4"/>
    </row>
    <row r="2" spans="1:15" ht="42" customHeight="1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/>
    </row>
    <row r="3" spans="1:15" ht="24" customHeight="1">
      <c r="A3" s="108" t="s">
        <v>1</v>
      </c>
      <c r="B3" s="99" t="s">
        <v>2</v>
      </c>
      <c r="C3" s="99" t="s">
        <v>3</v>
      </c>
      <c r="D3" s="99" t="s">
        <v>4</v>
      </c>
      <c r="E3" s="99" t="s">
        <v>208</v>
      </c>
      <c r="F3" s="99" t="s">
        <v>6</v>
      </c>
      <c r="G3" s="99" t="s">
        <v>209</v>
      </c>
      <c r="H3" s="99" t="s">
        <v>210</v>
      </c>
      <c r="I3" s="99" t="s">
        <v>211</v>
      </c>
      <c r="J3" s="99" t="s">
        <v>212</v>
      </c>
      <c r="K3" s="99" t="s">
        <v>213</v>
      </c>
      <c r="L3" s="99" t="s">
        <v>214</v>
      </c>
      <c r="M3" s="99" t="s">
        <v>215</v>
      </c>
      <c r="N3" s="99" t="s">
        <v>216</v>
      </c>
      <c r="O3" s="99" t="s">
        <v>217</v>
      </c>
    </row>
    <row r="4" spans="1:15" ht="24" customHeight="1">
      <c r="A4" s="10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26.25" customHeight="1">
      <c r="A5" s="31">
        <v>1</v>
      </c>
      <c r="B5" s="32" t="s">
        <v>218</v>
      </c>
      <c r="C5" s="33" t="s">
        <v>46</v>
      </c>
      <c r="D5" s="34">
        <v>46081</v>
      </c>
      <c r="E5" s="34">
        <v>46080</v>
      </c>
      <c r="F5" s="35">
        <v>46086</v>
      </c>
      <c r="G5" s="32">
        <f t="shared" ref="G5:G10" si="0">F5-E5</f>
        <v>6</v>
      </c>
      <c r="H5" s="33">
        <v>7</v>
      </c>
      <c r="I5" s="36">
        <f t="shared" ref="I5:I6" si="1">D5+H5</f>
        <v>46088</v>
      </c>
      <c r="J5" s="36" t="s">
        <v>219</v>
      </c>
      <c r="K5" s="37"/>
      <c r="L5" s="38"/>
      <c r="M5" s="39">
        <v>18381.900000000001</v>
      </c>
      <c r="N5" s="39">
        <f t="shared" ref="N5:N14" si="2">SUM(L5:M5)-SUM(K5)</f>
        <v>18381.900000000001</v>
      </c>
      <c r="O5" s="33"/>
    </row>
    <row r="6" spans="1:15" ht="26.25" customHeight="1">
      <c r="A6" s="31">
        <v>2</v>
      </c>
      <c r="B6" s="40" t="s">
        <v>220</v>
      </c>
      <c r="C6" s="40" t="s">
        <v>46</v>
      </c>
      <c r="D6" s="41">
        <v>46084</v>
      </c>
      <c r="E6" s="41">
        <v>46083</v>
      </c>
      <c r="F6" s="41">
        <v>46086</v>
      </c>
      <c r="G6" s="32">
        <f t="shared" si="0"/>
        <v>3</v>
      </c>
      <c r="H6" s="33">
        <v>7</v>
      </c>
      <c r="I6" s="36">
        <f t="shared" si="1"/>
        <v>46091</v>
      </c>
      <c r="J6" s="36" t="s">
        <v>221</v>
      </c>
      <c r="K6" s="42"/>
      <c r="L6" s="42"/>
      <c r="M6" s="43">
        <v>12497</v>
      </c>
      <c r="N6" s="39">
        <f t="shared" si="2"/>
        <v>12497</v>
      </c>
      <c r="O6" s="40"/>
    </row>
    <row r="7" spans="1:15" ht="26.25" customHeight="1">
      <c r="A7" s="31">
        <v>3</v>
      </c>
      <c r="B7" s="40" t="s">
        <v>222</v>
      </c>
      <c r="C7" s="40" t="s">
        <v>67</v>
      </c>
      <c r="D7" s="41">
        <v>46091</v>
      </c>
      <c r="E7" s="41">
        <v>46091</v>
      </c>
      <c r="F7" s="41">
        <v>46092</v>
      </c>
      <c r="G7" s="32">
        <f t="shared" si="0"/>
        <v>1</v>
      </c>
      <c r="H7" s="101" t="s">
        <v>19</v>
      </c>
      <c r="I7" s="95"/>
      <c r="J7" s="36" t="s">
        <v>219</v>
      </c>
      <c r="K7" s="42"/>
      <c r="L7" s="42"/>
      <c r="M7" s="43">
        <v>6763.15</v>
      </c>
      <c r="N7" s="39">
        <f t="shared" si="2"/>
        <v>6763.15</v>
      </c>
      <c r="O7" s="40"/>
    </row>
    <row r="8" spans="1:15" ht="26.25" customHeight="1">
      <c r="A8" s="31">
        <v>4</v>
      </c>
      <c r="B8" s="40" t="s">
        <v>223</v>
      </c>
      <c r="C8" s="40" t="s">
        <v>46</v>
      </c>
      <c r="D8" s="41">
        <v>46090</v>
      </c>
      <c r="E8" s="41">
        <v>46090</v>
      </c>
      <c r="F8" s="41">
        <v>46094</v>
      </c>
      <c r="G8" s="32">
        <f t="shared" si="0"/>
        <v>4</v>
      </c>
      <c r="H8" s="33">
        <v>7</v>
      </c>
      <c r="I8" s="36">
        <f t="shared" ref="I8:I11" si="3">D8+H8</f>
        <v>46097</v>
      </c>
      <c r="J8" s="36" t="s">
        <v>221</v>
      </c>
      <c r="K8" s="42"/>
      <c r="L8" s="42"/>
      <c r="M8" s="43">
        <v>14037.25</v>
      </c>
      <c r="N8" s="39">
        <f t="shared" si="2"/>
        <v>14037.25</v>
      </c>
      <c r="O8" s="40"/>
    </row>
    <row r="9" spans="1:15" ht="26.25" customHeight="1">
      <c r="A9" s="31">
        <v>5</v>
      </c>
      <c r="B9" s="40" t="s">
        <v>224</v>
      </c>
      <c r="C9" s="40" t="s">
        <v>46</v>
      </c>
      <c r="D9" s="41">
        <v>46092</v>
      </c>
      <c r="E9" s="41">
        <v>46092</v>
      </c>
      <c r="F9" s="41">
        <v>46093</v>
      </c>
      <c r="G9" s="32">
        <f t="shared" si="0"/>
        <v>1</v>
      </c>
      <c r="H9" s="33">
        <v>7</v>
      </c>
      <c r="I9" s="36">
        <f t="shared" si="3"/>
        <v>46099</v>
      </c>
      <c r="J9" s="36" t="s">
        <v>221</v>
      </c>
      <c r="K9" s="42"/>
      <c r="L9" s="42"/>
      <c r="M9" s="43">
        <v>4200</v>
      </c>
      <c r="N9" s="39">
        <f t="shared" si="2"/>
        <v>4200</v>
      </c>
      <c r="O9" s="40"/>
    </row>
    <row r="10" spans="1:15" ht="26.25" customHeight="1">
      <c r="A10" s="31">
        <v>6</v>
      </c>
      <c r="B10" s="40" t="s">
        <v>225</v>
      </c>
      <c r="C10" s="40" t="s">
        <v>28</v>
      </c>
      <c r="D10" s="41">
        <v>46093</v>
      </c>
      <c r="E10" s="41">
        <v>46093</v>
      </c>
      <c r="F10" s="41">
        <v>46099</v>
      </c>
      <c r="G10" s="32">
        <f t="shared" si="0"/>
        <v>6</v>
      </c>
      <c r="H10" s="33">
        <v>7</v>
      </c>
      <c r="I10" s="36">
        <f t="shared" si="3"/>
        <v>46100</v>
      </c>
      <c r="J10" s="36" t="s">
        <v>221</v>
      </c>
      <c r="K10" s="42"/>
      <c r="L10" s="42"/>
      <c r="M10" s="43">
        <v>39513.15</v>
      </c>
      <c r="N10" s="39">
        <f t="shared" si="2"/>
        <v>39513.15</v>
      </c>
      <c r="O10" s="40"/>
    </row>
    <row r="11" spans="1:15" ht="26.25" customHeight="1">
      <c r="A11" s="31">
        <v>7</v>
      </c>
      <c r="B11" s="40" t="s">
        <v>226</v>
      </c>
      <c r="C11" s="40" t="s">
        <v>28</v>
      </c>
      <c r="D11" s="41">
        <v>46101</v>
      </c>
      <c r="E11" s="41">
        <v>46102</v>
      </c>
      <c r="F11" s="41">
        <v>46102</v>
      </c>
      <c r="G11" s="32">
        <v>1</v>
      </c>
      <c r="H11" s="33">
        <v>7</v>
      </c>
      <c r="I11" s="36">
        <f t="shared" si="3"/>
        <v>46108</v>
      </c>
      <c r="J11" s="36" t="s">
        <v>221</v>
      </c>
      <c r="K11" s="42"/>
      <c r="L11" s="42"/>
      <c r="M11" s="43">
        <v>9034.6</v>
      </c>
      <c r="N11" s="39">
        <f t="shared" si="2"/>
        <v>9034.6</v>
      </c>
      <c r="O11" s="40"/>
    </row>
    <row r="12" spans="1:15" ht="26.25" customHeight="1">
      <c r="A12" s="31">
        <v>8</v>
      </c>
      <c r="B12" s="40" t="s">
        <v>227</v>
      </c>
      <c r="C12" s="40" t="s">
        <v>228</v>
      </c>
      <c r="D12" s="41">
        <v>46096</v>
      </c>
      <c r="E12" s="41">
        <v>46096</v>
      </c>
      <c r="F12" s="41">
        <v>46104</v>
      </c>
      <c r="G12" s="32">
        <f t="shared" ref="G12:G14" si="4">F12-E12</f>
        <v>8</v>
      </c>
      <c r="H12" s="100" t="s">
        <v>19</v>
      </c>
      <c r="I12" s="95"/>
      <c r="J12" s="36" t="s">
        <v>221</v>
      </c>
      <c r="K12" s="42"/>
      <c r="L12" s="42"/>
      <c r="M12" s="43">
        <v>40635.949999999997</v>
      </c>
      <c r="N12" s="39">
        <f t="shared" si="2"/>
        <v>40635.949999999997</v>
      </c>
      <c r="O12" s="40"/>
    </row>
    <row r="13" spans="1:15" ht="26.25" customHeight="1">
      <c r="A13" s="31">
        <v>9</v>
      </c>
      <c r="B13" s="40" t="s">
        <v>229</v>
      </c>
      <c r="C13" s="40" t="s">
        <v>230</v>
      </c>
      <c r="D13" s="41">
        <v>46107</v>
      </c>
      <c r="E13" s="41">
        <v>46107</v>
      </c>
      <c r="F13" s="41">
        <v>46108</v>
      </c>
      <c r="G13" s="32">
        <f t="shared" si="4"/>
        <v>1</v>
      </c>
      <c r="H13" s="100" t="s">
        <v>19</v>
      </c>
      <c r="I13" s="95"/>
      <c r="J13" s="44" t="s">
        <v>221</v>
      </c>
      <c r="K13" s="42"/>
      <c r="L13" s="42"/>
      <c r="M13" s="43">
        <v>1977.5</v>
      </c>
      <c r="N13" s="39">
        <f t="shared" si="2"/>
        <v>1977.5</v>
      </c>
      <c r="O13" s="40"/>
    </row>
    <row r="14" spans="1:15" ht="26.25" customHeight="1">
      <c r="A14" s="31">
        <v>10</v>
      </c>
      <c r="B14" s="40" t="s">
        <v>231</v>
      </c>
      <c r="C14" s="40" t="s">
        <v>31</v>
      </c>
      <c r="D14" s="41">
        <v>46111</v>
      </c>
      <c r="E14" s="41">
        <v>46111</v>
      </c>
      <c r="F14" s="41">
        <v>46112</v>
      </c>
      <c r="G14" s="32">
        <f t="shared" si="4"/>
        <v>1</v>
      </c>
      <c r="H14" s="33">
        <v>8</v>
      </c>
      <c r="I14" s="36">
        <f>D14+H14</f>
        <v>46119</v>
      </c>
      <c r="J14" s="44" t="s">
        <v>219</v>
      </c>
      <c r="K14" s="42"/>
      <c r="L14" s="42"/>
      <c r="M14" s="43">
        <v>3379.136</v>
      </c>
      <c r="N14" s="39">
        <f t="shared" si="2"/>
        <v>3379.136</v>
      </c>
      <c r="O14" s="40"/>
    </row>
    <row r="15" spans="1:15" ht="35.25" customHeight="1">
      <c r="A15" s="100" t="s">
        <v>232</v>
      </c>
      <c r="B15" s="94"/>
      <c r="C15" s="94"/>
      <c r="D15" s="94"/>
      <c r="E15" s="94"/>
      <c r="F15" s="94"/>
      <c r="G15" s="94"/>
      <c r="H15" s="94"/>
      <c r="I15" s="94"/>
      <c r="J15" s="95"/>
      <c r="K15" s="45">
        <f t="shared" ref="K15:N15" si="5">SUM(K5:K14)</f>
        <v>0</v>
      </c>
      <c r="L15" s="45">
        <f t="shared" si="5"/>
        <v>0</v>
      </c>
      <c r="M15" s="45">
        <f t="shared" si="5"/>
        <v>150419.636</v>
      </c>
      <c r="N15" s="45">
        <f t="shared" si="5"/>
        <v>150419.636</v>
      </c>
      <c r="O15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A3:O4" xr:uid="{00000000-0009-0000-0000-000002000000}"/>
  <mergeCells count="20">
    <mergeCell ref="K3:K4"/>
    <mergeCell ref="M3:M4"/>
    <mergeCell ref="L3:L4"/>
    <mergeCell ref="A1:O2"/>
    <mergeCell ref="O3:O4"/>
    <mergeCell ref="A3:A4"/>
    <mergeCell ref="B3:B4"/>
    <mergeCell ref="C3:C4"/>
    <mergeCell ref="D3:D4"/>
    <mergeCell ref="E3:E4"/>
    <mergeCell ref="N3:N4"/>
    <mergeCell ref="I3:I4"/>
    <mergeCell ref="H3:H4"/>
    <mergeCell ref="H12:I12"/>
    <mergeCell ref="H13:I13"/>
    <mergeCell ref="A15:J15"/>
    <mergeCell ref="J3:J4"/>
    <mergeCell ref="H7:I7"/>
    <mergeCell ref="F3:F4"/>
    <mergeCell ref="G3:G4"/>
  </mergeCells>
  <pageMargins left="0.25" right="0.25" top="0.75" bottom="0.75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00"/>
  <sheetViews>
    <sheetView rightToLeft="1" workbookViewId="0">
      <selection activeCell="B11" sqref="B11"/>
    </sheetView>
  </sheetViews>
  <sheetFormatPr defaultColWidth="14.375" defaultRowHeight="15" customHeight="1"/>
  <cols>
    <col min="1" max="1" width="5.125" customWidth="1"/>
    <col min="2" max="2" width="39.875" customWidth="1"/>
    <col min="3" max="14" width="22.75" customWidth="1"/>
    <col min="15" max="15" width="46.25" customWidth="1"/>
  </cols>
  <sheetData>
    <row r="1" spans="1:15" ht="54.75" customHeight="1">
      <c r="A1" s="110" t="s">
        <v>233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/>
    </row>
    <row r="2" spans="1:15" ht="54.75" customHeight="1">
      <c r="A2" s="113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5"/>
    </row>
    <row r="3" spans="1:15" ht="41.25" customHeight="1">
      <c r="A3" s="99" t="s">
        <v>1</v>
      </c>
      <c r="B3" s="99" t="s">
        <v>2</v>
      </c>
      <c r="C3" s="99" t="s">
        <v>3</v>
      </c>
      <c r="D3" s="99" t="s">
        <v>4</v>
      </c>
      <c r="E3" s="99" t="s">
        <v>208</v>
      </c>
      <c r="F3" s="99" t="s">
        <v>6</v>
      </c>
      <c r="G3" s="99" t="s">
        <v>234</v>
      </c>
      <c r="H3" s="99" t="s">
        <v>210</v>
      </c>
      <c r="I3" s="99" t="s">
        <v>212</v>
      </c>
      <c r="J3" s="99" t="s">
        <v>213</v>
      </c>
      <c r="K3" s="99" t="s">
        <v>214</v>
      </c>
      <c r="L3" s="99" t="s">
        <v>215</v>
      </c>
      <c r="M3" s="99" t="s">
        <v>216</v>
      </c>
      <c r="N3" s="99" t="s">
        <v>211</v>
      </c>
      <c r="O3" s="99" t="s">
        <v>217</v>
      </c>
    </row>
    <row r="4" spans="1:15" ht="41.25" customHeight="1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5" ht="35.25" customHeight="1">
      <c r="A5" s="47">
        <v>1</v>
      </c>
      <c r="B5" s="48" t="s">
        <v>235</v>
      </c>
      <c r="C5" s="48" t="s">
        <v>18</v>
      </c>
      <c r="D5" s="49">
        <v>46077</v>
      </c>
      <c r="E5" s="49">
        <v>46076</v>
      </c>
      <c r="F5" s="49">
        <v>46087</v>
      </c>
      <c r="G5" s="48">
        <f t="shared" ref="G5:G9" si="0">F5-E5</f>
        <v>11</v>
      </c>
      <c r="H5" s="48">
        <v>11</v>
      </c>
      <c r="I5" s="48" t="s">
        <v>219</v>
      </c>
      <c r="J5" s="48"/>
      <c r="K5" s="48"/>
      <c r="L5" s="47">
        <v>30480.03</v>
      </c>
      <c r="M5" s="47">
        <f t="shared" ref="M5:M9" si="1">L5-SUM(J5:K5)</f>
        <v>30480.03</v>
      </c>
      <c r="N5" s="49">
        <f t="shared" ref="N5:N9" si="2">E5+H5</f>
        <v>46087</v>
      </c>
      <c r="O5" s="48"/>
    </row>
    <row r="6" spans="1:15" ht="35.25" customHeight="1">
      <c r="A6" s="47">
        <v>2</v>
      </c>
      <c r="B6" s="48" t="s">
        <v>236</v>
      </c>
      <c r="C6" s="48" t="s">
        <v>18</v>
      </c>
      <c r="D6" s="49">
        <v>46089</v>
      </c>
      <c r="E6" s="49">
        <v>46087</v>
      </c>
      <c r="F6" s="49">
        <v>46094</v>
      </c>
      <c r="G6" s="48">
        <f t="shared" si="0"/>
        <v>7</v>
      </c>
      <c r="H6" s="48">
        <v>7</v>
      </c>
      <c r="I6" s="48" t="s">
        <v>221</v>
      </c>
      <c r="J6" s="48"/>
      <c r="K6" s="48"/>
      <c r="L6" s="47">
        <v>32601.78</v>
      </c>
      <c r="M6" s="47">
        <f t="shared" si="1"/>
        <v>32601.78</v>
      </c>
      <c r="N6" s="49">
        <f t="shared" si="2"/>
        <v>46094</v>
      </c>
      <c r="O6" s="48"/>
    </row>
    <row r="7" spans="1:15" ht="35.25" customHeight="1">
      <c r="A7" s="47">
        <v>3</v>
      </c>
      <c r="B7" s="48" t="s">
        <v>237</v>
      </c>
      <c r="C7" s="48" t="s">
        <v>18</v>
      </c>
      <c r="D7" s="49">
        <v>46102</v>
      </c>
      <c r="E7" s="49">
        <v>46102</v>
      </c>
      <c r="F7" s="49">
        <v>46104</v>
      </c>
      <c r="G7" s="48">
        <f t="shared" si="0"/>
        <v>2</v>
      </c>
      <c r="H7" s="48">
        <v>2</v>
      </c>
      <c r="I7" s="48" t="s">
        <v>221</v>
      </c>
      <c r="J7" s="48"/>
      <c r="K7" s="48"/>
      <c r="L7" s="47">
        <v>8393.74</v>
      </c>
      <c r="M7" s="47">
        <f t="shared" si="1"/>
        <v>8393.74</v>
      </c>
      <c r="N7" s="49">
        <f t="shared" si="2"/>
        <v>46104</v>
      </c>
      <c r="O7" s="48"/>
    </row>
    <row r="8" spans="1:15" ht="35.25" customHeight="1">
      <c r="A8" s="47">
        <v>4</v>
      </c>
      <c r="B8" s="48" t="s">
        <v>238</v>
      </c>
      <c r="C8" s="48" t="s">
        <v>18</v>
      </c>
      <c r="D8" s="49">
        <v>46105</v>
      </c>
      <c r="E8" s="49">
        <v>46103</v>
      </c>
      <c r="F8" s="49">
        <v>46109</v>
      </c>
      <c r="G8" s="48">
        <f t="shared" si="0"/>
        <v>6</v>
      </c>
      <c r="H8" s="48">
        <v>6</v>
      </c>
      <c r="I8" s="48" t="s">
        <v>221</v>
      </c>
      <c r="J8" s="48"/>
      <c r="K8" s="48"/>
      <c r="L8" s="47">
        <v>28278.04</v>
      </c>
      <c r="M8" s="47">
        <f t="shared" si="1"/>
        <v>28278.04</v>
      </c>
      <c r="N8" s="49">
        <f t="shared" si="2"/>
        <v>46109</v>
      </c>
      <c r="O8" s="48"/>
    </row>
    <row r="9" spans="1:15" ht="35.25" customHeight="1">
      <c r="A9" s="47">
        <v>5</v>
      </c>
      <c r="B9" s="48" t="s">
        <v>239</v>
      </c>
      <c r="C9" s="48" t="s">
        <v>18</v>
      </c>
      <c r="D9" s="49">
        <v>46109</v>
      </c>
      <c r="E9" s="49">
        <v>46109</v>
      </c>
      <c r="F9" s="49">
        <v>46112</v>
      </c>
      <c r="G9" s="48">
        <f t="shared" si="0"/>
        <v>3</v>
      </c>
      <c r="H9" s="48">
        <v>3</v>
      </c>
      <c r="I9" s="48" t="s">
        <v>240</v>
      </c>
      <c r="J9" s="48"/>
      <c r="K9" s="48"/>
      <c r="L9" s="47">
        <v>9474.08</v>
      </c>
      <c r="M9" s="47">
        <f t="shared" si="1"/>
        <v>9474.08</v>
      </c>
      <c r="N9" s="49">
        <f t="shared" si="2"/>
        <v>46112</v>
      </c>
      <c r="O9" s="48"/>
    </row>
    <row r="10" spans="1:15" ht="35.25" customHeight="1">
      <c r="A10" s="97" t="s">
        <v>232</v>
      </c>
      <c r="B10" s="81"/>
      <c r="C10" s="81"/>
      <c r="D10" s="81"/>
      <c r="E10" s="81"/>
      <c r="F10" s="81"/>
      <c r="G10" s="81"/>
      <c r="H10" s="81"/>
      <c r="I10" s="82"/>
      <c r="J10" s="47">
        <f t="shared" ref="J10:M10" si="3">SUM(J5:J9)</f>
        <v>0</v>
      </c>
      <c r="K10" s="47">
        <f t="shared" si="3"/>
        <v>0</v>
      </c>
      <c r="L10" s="47">
        <f t="shared" si="3"/>
        <v>109227.67</v>
      </c>
      <c r="M10" s="47">
        <f t="shared" si="3"/>
        <v>109227.67</v>
      </c>
      <c r="N10" s="47"/>
      <c r="O10" s="4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A3:O4" xr:uid="{00000000-0009-0000-0000-000003000000}"/>
  <mergeCells count="17">
    <mergeCell ref="A10:I10"/>
    <mergeCell ref="I3:I4"/>
    <mergeCell ref="A1:O2"/>
    <mergeCell ref="A3:A4"/>
    <mergeCell ref="H3:H4"/>
    <mergeCell ref="G3:G4"/>
    <mergeCell ref="O3:O4"/>
    <mergeCell ref="N3:N4"/>
    <mergeCell ref="J3:J4"/>
    <mergeCell ref="K3:K4"/>
    <mergeCell ref="M3:M4"/>
    <mergeCell ref="L3:L4"/>
    <mergeCell ref="B3:B4"/>
    <mergeCell ref="C3:C4"/>
    <mergeCell ref="D3:D4"/>
    <mergeCell ref="E3:E4"/>
    <mergeCell ref="F3:F4"/>
  </mergeCells>
  <pageMargins left="0.25" right="0.25" top="0.75" bottom="0.75" header="0" footer="0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27"/>
  <sheetViews>
    <sheetView rightToLeft="1" workbookViewId="0">
      <selection sqref="A1:S1"/>
    </sheetView>
  </sheetViews>
  <sheetFormatPr defaultColWidth="14.375" defaultRowHeight="15" customHeight="1"/>
  <cols>
    <col min="1" max="1" width="5.125" customWidth="1"/>
    <col min="2" max="2" width="59.625" customWidth="1"/>
    <col min="3" max="3" width="27" customWidth="1"/>
    <col min="4" max="4" width="91.625" customWidth="1"/>
    <col min="5" max="5" width="23.625" customWidth="1"/>
    <col min="6" max="13" width="21.875" customWidth="1"/>
    <col min="14" max="14" width="28.75" customWidth="1"/>
    <col min="15" max="15" width="23" customWidth="1"/>
    <col min="16" max="16" width="33.25" customWidth="1"/>
    <col min="17" max="18" width="23" customWidth="1"/>
    <col min="19" max="19" width="42.625" customWidth="1"/>
    <col min="20" max="20" width="22.75" customWidth="1"/>
  </cols>
  <sheetData>
    <row r="1" spans="1:20" ht="57.75" customHeight="1">
      <c r="A1" s="117" t="s">
        <v>87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20" ht="57.75" customHeight="1">
      <c r="A2" s="117" t="s">
        <v>241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20" ht="41.25" customHeight="1">
      <c r="A3" s="116" t="s">
        <v>1</v>
      </c>
      <c r="B3" s="116" t="s">
        <v>90</v>
      </c>
      <c r="C3" s="116" t="s">
        <v>242</v>
      </c>
      <c r="D3" s="116" t="s">
        <v>243</v>
      </c>
      <c r="E3" s="116" t="s">
        <v>93</v>
      </c>
      <c r="F3" s="116" t="s">
        <v>4</v>
      </c>
      <c r="G3" s="116" t="s">
        <v>91</v>
      </c>
      <c r="H3" s="116" t="s">
        <v>6</v>
      </c>
      <c r="I3" s="116" t="s">
        <v>244</v>
      </c>
      <c r="J3" s="116" t="s">
        <v>8</v>
      </c>
      <c r="K3" s="116" t="s">
        <v>9</v>
      </c>
      <c r="L3" s="116" t="s">
        <v>211</v>
      </c>
      <c r="M3" s="116" t="s">
        <v>245</v>
      </c>
      <c r="N3" s="116" t="s">
        <v>246</v>
      </c>
      <c r="O3" s="116" t="s">
        <v>247</v>
      </c>
      <c r="P3" s="116" t="s">
        <v>248</v>
      </c>
      <c r="Q3" s="116" t="s">
        <v>249</v>
      </c>
      <c r="R3" s="116" t="s">
        <v>124</v>
      </c>
      <c r="S3" s="116" t="s">
        <v>250</v>
      </c>
      <c r="T3" s="50"/>
    </row>
    <row r="4" spans="1:20" ht="41.25" customHeight="1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50"/>
    </row>
    <row r="5" spans="1:20" ht="108.75" customHeight="1">
      <c r="A5" s="20">
        <v>1</v>
      </c>
      <c r="B5" s="21" t="s">
        <v>218</v>
      </c>
      <c r="C5" s="21" t="s">
        <v>46</v>
      </c>
      <c r="D5" s="23" t="s">
        <v>251</v>
      </c>
      <c r="E5" s="21" t="s">
        <v>252</v>
      </c>
      <c r="F5" s="22">
        <v>46079</v>
      </c>
      <c r="G5" s="22">
        <v>46084</v>
      </c>
      <c r="H5" s="22">
        <v>46084</v>
      </c>
      <c r="I5" s="21">
        <v>7</v>
      </c>
      <c r="J5" s="21">
        <f t="shared" ref="J5:J9" si="0">H5-F5</f>
        <v>5</v>
      </c>
      <c r="K5" s="51">
        <f t="shared" ref="K5:K9" si="1">I5-J5</f>
        <v>2</v>
      </c>
      <c r="L5" s="52">
        <f t="shared" ref="L5:L9" si="2">F5+I5</f>
        <v>46086</v>
      </c>
      <c r="M5" s="53"/>
      <c r="N5" s="54"/>
      <c r="O5" s="54"/>
      <c r="P5" s="53"/>
      <c r="Q5" s="54">
        <v>7101.04</v>
      </c>
      <c r="R5" s="53">
        <f t="shared" ref="R5:R10" si="3">SUM(Q5+O5)-SUM(P5+M5+N5)</f>
        <v>7101.04</v>
      </c>
      <c r="S5" s="21" t="s">
        <v>253</v>
      </c>
      <c r="T5" s="55"/>
    </row>
    <row r="6" spans="1:20" ht="108.75" customHeight="1">
      <c r="A6" s="20">
        <v>2</v>
      </c>
      <c r="B6" s="21" t="s">
        <v>254</v>
      </c>
      <c r="C6" s="21" t="s">
        <v>255</v>
      </c>
      <c r="D6" s="23" t="s">
        <v>256</v>
      </c>
      <c r="E6" s="21" t="s">
        <v>257</v>
      </c>
      <c r="F6" s="22">
        <v>46088</v>
      </c>
      <c r="G6" s="22">
        <v>46091</v>
      </c>
      <c r="H6" s="22">
        <v>46091</v>
      </c>
      <c r="I6" s="21">
        <v>14</v>
      </c>
      <c r="J6" s="21">
        <f t="shared" si="0"/>
        <v>3</v>
      </c>
      <c r="K6" s="51">
        <f t="shared" si="1"/>
        <v>11</v>
      </c>
      <c r="L6" s="52">
        <f t="shared" si="2"/>
        <v>46102</v>
      </c>
      <c r="M6" s="53">
        <v>3000</v>
      </c>
      <c r="N6" s="54"/>
      <c r="O6" s="54"/>
      <c r="P6" s="53"/>
      <c r="Q6" s="54">
        <v>13833.5</v>
      </c>
      <c r="R6" s="53">
        <f t="shared" si="3"/>
        <v>10833.5</v>
      </c>
      <c r="S6" s="21" t="s">
        <v>253</v>
      </c>
      <c r="T6" s="56"/>
    </row>
    <row r="7" spans="1:20" ht="108.75" customHeight="1">
      <c r="A7" s="20">
        <v>3</v>
      </c>
      <c r="B7" s="21" t="s">
        <v>258</v>
      </c>
      <c r="C7" s="21" t="s">
        <v>41</v>
      </c>
      <c r="D7" s="23" t="s">
        <v>259</v>
      </c>
      <c r="E7" s="21" t="s">
        <v>260</v>
      </c>
      <c r="F7" s="22">
        <v>46099</v>
      </c>
      <c r="G7" s="22">
        <v>46099</v>
      </c>
      <c r="H7" s="22">
        <v>46100</v>
      </c>
      <c r="I7" s="21">
        <v>7</v>
      </c>
      <c r="J7" s="21">
        <f t="shared" si="0"/>
        <v>1</v>
      </c>
      <c r="K7" s="51">
        <f t="shared" si="1"/>
        <v>6</v>
      </c>
      <c r="L7" s="52">
        <f t="shared" si="2"/>
        <v>46106</v>
      </c>
      <c r="M7" s="53">
        <v>4000</v>
      </c>
      <c r="N7" s="54"/>
      <c r="O7" s="54"/>
      <c r="P7" s="53"/>
      <c r="Q7" s="54">
        <v>24917.01</v>
      </c>
      <c r="R7" s="53">
        <f t="shared" si="3"/>
        <v>20917.009999999998</v>
      </c>
      <c r="S7" s="21" t="s">
        <v>253</v>
      </c>
      <c r="T7" s="56"/>
    </row>
    <row r="8" spans="1:20" ht="108.75" customHeight="1">
      <c r="A8" s="20">
        <v>4</v>
      </c>
      <c r="B8" s="21" t="s">
        <v>258</v>
      </c>
      <c r="C8" s="21" t="s">
        <v>41</v>
      </c>
      <c r="D8" s="23" t="s">
        <v>261</v>
      </c>
      <c r="E8" s="21" t="s">
        <v>260</v>
      </c>
      <c r="F8" s="22">
        <v>46107</v>
      </c>
      <c r="G8" s="22">
        <v>46109</v>
      </c>
      <c r="H8" s="22">
        <v>46109</v>
      </c>
      <c r="I8" s="21">
        <v>7</v>
      </c>
      <c r="J8" s="21">
        <f t="shared" si="0"/>
        <v>2</v>
      </c>
      <c r="K8" s="51">
        <f t="shared" si="1"/>
        <v>5</v>
      </c>
      <c r="L8" s="52">
        <f t="shared" si="2"/>
        <v>46114</v>
      </c>
      <c r="M8" s="53">
        <v>1200</v>
      </c>
      <c r="N8" s="54"/>
      <c r="O8" s="54"/>
      <c r="P8" s="53"/>
      <c r="Q8" s="54">
        <v>6631.02</v>
      </c>
      <c r="R8" s="53">
        <f t="shared" si="3"/>
        <v>5431.02</v>
      </c>
      <c r="S8" s="21" t="s">
        <v>253</v>
      </c>
      <c r="T8" s="55"/>
    </row>
    <row r="9" spans="1:20" ht="90.75" customHeight="1">
      <c r="A9" s="20">
        <v>5</v>
      </c>
      <c r="B9" s="21" t="s">
        <v>262</v>
      </c>
      <c r="C9" s="21" t="s">
        <v>46</v>
      </c>
      <c r="D9" s="23" t="s">
        <v>263</v>
      </c>
      <c r="E9" s="21" t="s">
        <v>264</v>
      </c>
      <c r="F9" s="22">
        <v>46105</v>
      </c>
      <c r="G9" s="22">
        <v>46109</v>
      </c>
      <c r="H9" s="22">
        <v>46109</v>
      </c>
      <c r="I9" s="21">
        <v>7</v>
      </c>
      <c r="J9" s="21">
        <f t="shared" si="0"/>
        <v>4</v>
      </c>
      <c r="K9" s="51">
        <f t="shared" si="1"/>
        <v>3</v>
      </c>
      <c r="L9" s="52">
        <f t="shared" si="2"/>
        <v>46112</v>
      </c>
      <c r="M9" s="53"/>
      <c r="N9" s="54"/>
      <c r="O9" s="54"/>
      <c r="P9" s="53"/>
      <c r="Q9" s="54">
        <v>5988.4</v>
      </c>
      <c r="R9" s="53">
        <f t="shared" si="3"/>
        <v>5988.4</v>
      </c>
      <c r="S9" s="21" t="s">
        <v>253</v>
      </c>
    </row>
    <row r="10" spans="1:20" ht="90.75" customHeight="1">
      <c r="A10" s="20">
        <v>6</v>
      </c>
      <c r="B10" s="21" t="s">
        <v>265</v>
      </c>
      <c r="C10" s="21" t="s">
        <v>22</v>
      </c>
      <c r="D10" s="23" t="s">
        <v>266</v>
      </c>
      <c r="E10" s="21" t="s">
        <v>264</v>
      </c>
      <c r="F10" s="22">
        <v>46105</v>
      </c>
      <c r="G10" s="22">
        <v>46109</v>
      </c>
      <c r="H10" s="22">
        <v>46109</v>
      </c>
      <c r="I10" s="97" t="s">
        <v>19</v>
      </c>
      <c r="J10" s="81"/>
      <c r="K10" s="81"/>
      <c r="L10" s="82"/>
      <c r="M10" s="53"/>
      <c r="N10" s="54"/>
      <c r="O10" s="54"/>
      <c r="P10" s="53"/>
      <c r="Q10" s="54">
        <v>5184</v>
      </c>
      <c r="R10" s="53">
        <f t="shared" si="3"/>
        <v>5184</v>
      </c>
      <c r="S10" s="21" t="s">
        <v>253</v>
      </c>
    </row>
    <row r="11" spans="1:20" ht="72.75" customHeight="1">
      <c r="A11" s="57" t="s">
        <v>232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9"/>
      <c r="M11" s="53">
        <f t="shared" ref="M11:R11" si="4">SUM(M5:M10)</f>
        <v>8200</v>
      </c>
      <c r="N11" s="53">
        <f t="shared" si="4"/>
        <v>0</v>
      </c>
      <c r="O11" s="53">
        <f t="shared" si="4"/>
        <v>0</v>
      </c>
      <c r="P11" s="53">
        <f t="shared" si="4"/>
        <v>0</v>
      </c>
      <c r="Q11" s="53">
        <f t="shared" si="4"/>
        <v>63654.970000000008</v>
      </c>
      <c r="R11" s="53">
        <f t="shared" si="4"/>
        <v>55454.970000000008</v>
      </c>
      <c r="S11" s="4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5:5" ht="15.75" customHeight="1"/>
    <row r="114" spans="5:5" ht="15.75" customHeight="1"/>
    <row r="115" spans="5:5" ht="15.75" customHeight="1"/>
    <row r="116" spans="5:5" ht="15.75" customHeight="1"/>
    <row r="117" spans="5:5" ht="15.75" customHeight="1"/>
    <row r="118" spans="5:5" ht="15.75" customHeight="1"/>
    <row r="119" spans="5:5" ht="15.75" customHeight="1"/>
    <row r="120" spans="5:5" ht="15.75" customHeight="1"/>
    <row r="121" spans="5:5" ht="15.75" customHeight="1"/>
    <row r="122" spans="5:5" ht="15.75" customHeight="1"/>
    <row r="123" spans="5:5" ht="15.75" customHeight="1"/>
    <row r="124" spans="5:5" ht="15.75" customHeight="1"/>
    <row r="125" spans="5:5" ht="15.75" customHeight="1"/>
    <row r="126" spans="5:5" ht="15.75" customHeight="1"/>
    <row r="127" spans="5:5" ht="15.75" customHeight="1">
      <c r="E127" s="60" t="s">
        <v>267</v>
      </c>
    </row>
  </sheetData>
  <autoFilter ref="B3:S11" xr:uid="{00000000-0009-0000-0000-000004000000}"/>
  <mergeCells count="22">
    <mergeCell ref="H3:H4"/>
    <mergeCell ref="K3:K4"/>
    <mergeCell ref="J3:J4"/>
    <mergeCell ref="I10:L10"/>
    <mergeCell ref="A1:S1"/>
    <mergeCell ref="A2:S2"/>
    <mergeCell ref="C3:C4"/>
    <mergeCell ref="D3:D4"/>
    <mergeCell ref="I3:I4"/>
    <mergeCell ref="A3:A4"/>
    <mergeCell ref="B3:B4"/>
    <mergeCell ref="F3:F4"/>
    <mergeCell ref="E3:E4"/>
    <mergeCell ref="G3:G4"/>
    <mergeCell ref="L3:L4"/>
    <mergeCell ref="S3:S4"/>
    <mergeCell ref="O3:O4"/>
    <mergeCell ref="M3:M4"/>
    <mergeCell ref="P3:P4"/>
    <mergeCell ref="Q3:Q4"/>
    <mergeCell ref="R3:R4"/>
    <mergeCell ref="N3:N4"/>
  </mergeCells>
  <pageMargins left="0.25" right="0.25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00"/>
  <sheetViews>
    <sheetView rightToLeft="1" workbookViewId="0">
      <selection sqref="A1:P2"/>
    </sheetView>
  </sheetViews>
  <sheetFormatPr defaultColWidth="14.375" defaultRowHeight="15" customHeight="1"/>
  <cols>
    <col min="1" max="1" width="5.125" customWidth="1"/>
    <col min="2" max="2" width="39.875" customWidth="1"/>
    <col min="3" max="4" width="22.75" customWidth="1"/>
    <col min="5" max="5" width="48.75" customWidth="1"/>
    <col min="6" max="15" width="22.75" customWidth="1"/>
    <col min="16" max="16" width="46.25" customWidth="1"/>
  </cols>
  <sheetData>
    <row r="1" spans="1:16" ht="47.25" customHeight="1">
      <c r="A1" s="121" t="s">
        <v>268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4"/>
    </row>
    <row r="2" spans="1:16" ht="47.25" customHeight="1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7"/>
    </row>
    <row r="3" spans="1:16" ht="41.25" customHeight="1">
      <c r="A3" s="108" t="s">
        <v>1</v>
      </c>
      <c r="B3" s="99" t="s">
        <v>2</v>
      </c>
      <c r="C3" s="99" t="s">
        <v>3</v>
      </c>
      <c r="D3" s="99" t="s">
        <v>269</v>
      </c>
      <c r="E3" s="99" t="s">
        <v>270</v>
      </c>
      <c r="F3" s="99" t="s">
        <v>4</v>
      </c>
      <c r="G3" s="99" t="s">
        <v>208</v>
      </c>
      <c r="H3" s="99" t="s">
        <v>6</v>
      </c>
      <c r="I3" s="99" t="s">
        <v>210</v>
      </c>
      <c r="J3" s="99" t="s">
        <v>211</v>
      </c>
      <c r="K3" s="99" t="s">
        <v>247</v>
      </c>
      <c r="L3" s="99" t="s">
        <v>271</v>
      </c>
      <c r="M3" s="99" t="s">
        <v>110</v>
      </c>
      <c r="N3" s="99" t="s">
        <v>272</v>
      </c>
      <c r="O3" s="99" t="s">
        <v>124</v>
      </c>
      <c r="P3" s="99" t="s">
        <v>217</v>
      </c>
    </row>
    <row r="4" spans="1:16" ht="41.25" customHeight="1">
      <c r="A4" s="10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16" ht="42" customHeight="1">
      <c r="A5" s="31">
        <v>1</v>
      </c>
      <c r="B5" s="33" t="s">
        <v>273</v>
      </c>
      <c r="C5" s="33" t="s">
        <v>274</v>
      </c>
      <c r="D5" s="33" t="s">
        <v>275</v>
      </c>
      <c r="E5" s="33" t="s">
        <v>276</v>
      </c>
      <c r="F5" s="34">
        <v>46110</v>
      </c>
      <c r="G5" s="34">
        <v>46111</v>
      </c>
      <c r="H5" s="34">
        <v>46111</v>
      </c>
      <c r="I5" s="119" t="s">
        <v>19</v>
      </c>
      <c r="J5" s="120"/>
      <c r="K5" s="38">
        <v>600</v>
      </c>
      <c r="L5" s="38"/>
      <c r="M5" s="39">
        <v>1700</v>
      </c>
      <c r="N5" s="61">
        <v>1395</v>
      </c>
      <c r="O5" s="39">
        <f t="shared" ref="O5:O7" si="0">SUM(N5+K5)-SUM(L5:M5)</f>
        <v>295</v>
      </c>
      <c r="P5" s="33"/>
    </row>
    <row r="6" spans="1:16" ht="42.75" customHeight="1">
      <c r="A6" s="31">
        <v>2</v>
      </c>
      <c r="B6" s="40" t="s">
        <v>277</v>
      </c>
      <c r="C6" s="40" t="s">
        <v>31</v>
      </c>
      <c r="D6" s="40" t="s">
        <v>278</v>
      </c>
      <c r="E6" s="33" t="s">
        <v>279</v>
      </c>
      <c r="F6" s="41">
        <v>46082</v>
      </c>
      <c r="G6" s="41">
        <v>46089</v>
      </c>
      <c r="H6" s="41">
        <v>46089</v>
      </c>
      <c r="I6" s="33">
        <v>8</v>
      </c>
      <c r="J6" s="62">
        <f>F6+I6</f>
        <v>46090</v>
      </c>
      <c r="K6" s="38"/>
      <c r="L6" s="38"/>
      <c r="M6" s="43">
        <v>2200</v>
      </c>
      <c r="N6" s="63">
        <v>6091.25</v>
      </c>
      <c r="O6" s="39">
        <f t="shared" si="0"/>
        <v>3891.25</v>
      </c>
      <c r="P6" s="40"/>
    </row>
    <row r="7" spans="1:16" ht="39" customHeight="1">
      <c r="A7" s="31">
        <v>3</v>
      </c>
      <c r="B7" s="40" t="s">
        <v>280</v>
      </c>
      <c r="C7" s="40" t="s">
        <v>274</v>
      </c>
      <c r="D7" s="40" t="s">
        <v>278</v>
      </c>
      <c r="E7" s="40" t="s">
        <v>281</v>
      </c>
      <c r="F7" s="41">
        <v>46105</v>
      </c>
      <c r="G7" s="41">
        <v>46110</v>
      </c>
      <c r="H7" s="41">
        <v>46110</v>
      </c>
      <c r="I7" s="101" t="s">
        <v>19</v>
      </c>
      <c r="J7" s="95"/>
      <c r="K7" s="38">
        <v>1800</v>
      </c>
      <c r="L7" s="38"/>
      <c r="M7" s="43">
        <v>4000</v>
      </c>
      <c r="N7" s="63">
        <v>2722.5</v>
      </c>
      <c r="O7" s="39">
        <f t="shared" si="0"/>
        <v>522.5</v>
      </c>
      <c r="P7" s="40"/>
    </row>
    <row r="8" spans="1:16" ht="35.25" customHeight="1">
      <c r="A8" s="118" t="s">
        <v>232</v>
      </c>
      <c r="B8" s="94"/>
      <c r="C8" s="94"/>
      <c r="D8" s="94"/>
      <c r="E8" s="94"/>
      <c r="F8" s="94"/>
      <c r="G8" s="94"/>
      <c r="H8" s="94"/>
      <c r="I8" s="94"/>
      <c r="J8" s="95"/>
      <c r="K8" s="43">
        <f t="shared" ref="K8:O8" si="1">SUM(K5:K7)</f>
        <v>2400</v>
      </c>
      <c r="L8" s="43">
        <f t="shared" si="1"/>
        <v>0</v>
      </c>
      <c r="M8" s="43">
        <f t="shared" si="1"/>
        <v>7900</v>
      </c>
      <c r="N8" s="43">
        <f t="shared" si="1"/>
        <v>10208.75</v>
      </c>
      <c r="O8" s="43">
        <f t="shared" si="1"/>
        <v>4708.75</v>
      </c>
      <c r="P8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A3:P4" xr:uid="{00000000-0009-0000-0000-000005000000}"/>
  <mergeCells count="20">
    <mergeCell ref="A1:P2"/>
    <mergeCell ref="A3:A4"/>
    <mergeCell ref="B3:B4"/>
    <mergeCell ref="G3:G4"/>
    <mergeCell ref="H3:H4"/>
    <mergeCell ref="M3:M4"/>
    <mergeCell ref="N3:N4"/>
    <mergeCell ref="A8:J8"/>
    <mergeCell ref="I5:J5"/>
    <mergeCell ref="I7:J7"/>
    <mergeCell ref="P3:P4"/>
    <mergeCell ref="O3:O4"/>
    <mergeCell ref="K3:K4"/>
    <mergeCell ref="L3:L4"/>
    <mergeCell ref="I3:I4"/>
    <mergeCell ref="J3:J4"/>
    <mergeCell ref="C3:C4"/>
    <mergeCell ref="D3:D4"/>
    <mergeCell ref="F3:F4"/>
    <mergeCell ref="E3:E4"/>
  </mergeCells>
  <pageMargins left="0.25" right="0.25" top="0.75" bottom="0.75" header="0" footer="0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0"/>
  <sheetViews>
    <sheetView rightToLeft="1" workbookViewId="0">
      <selection activeCell="A10" sqref="A10:E10"/>
    </sheetView>
  </sheetViews>
  <sheetFormatPr defaultColWidth="14.375" defaultRowHeight="15" customHeight="1"/>
  <cols>
    <col min="1" max="1" width="5.125" customWidth="1"/>
    <col min="2" max="2" width="39.875" customWidth="1"/>
    <col min="3" max="12" width="22.75" customWidth="1"/>
    <col min="13" max="13" width="46.25" customWidth="1"/>
  </cols>
  <sheetData>
    <row r="1" spans="1:13" ht="45.75" customHeight="1">
      <c r="A1" s="122" t="s">
        <v>282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/>
    </row>
    <row r="2" spans="1:13" ht="45.75" customHeight="1">
      <c r="A2" s="123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24"/>
    </row>
    <row r="3" spans="1:13" ht="41.25" customHeight="1">
      <c r="A3" s="108" t="s">
        <v>1</v>
      </c>
      <c r="B3" s="99" t="s">
        <v>2</v>
      </c>
      <c r="C3" s="99" t="s">
        <v>3</v>
      </c>
      <c r="D3" s="99" t="s">
        <v>208</v>
      </c>
      <c r="E3" s="99" t="s">
        <v>6</v>
      </c>
      <c r="F3" s="99" t="s">
        <v>283</v>
      </c>
      <c r="G3" s="99" t="s">
        <v>284</v>
      </c>
      <c r="H3" s="99" t="s">
        <v>247</v>
      </c>
      <c r="I3" s="99" t="s">
        <v>110</v>
      </c>
      <c r="J3" s="99" t="s">
        <v>285</v>
      </c>
      <c r="K3" s="99" t="s">
        <v>124</v>
      </c>
      <c r="L3" s="99" t="s">
        <v>286</v>
      </c>
      <c r="M3" s="99" t="s">
        <v>217</v>
      </c>
    </row>
    <row r="4" spans="1:13" ht="41.25" customHeight="1">
      <c r="A4" s="10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3" ht="41.25" customHeight="1">
      <c r="A5" s="31">
        <v>1</v>
      </c>
      <c r="B5" s="33" t="s">
        <v>287</v>
      </c>
      <c r="C5" s="33" t="s">
        <v>49</v>
      </c>
      <c r="D5" s="34">
        <v>46087</v>
      </c>
      <c r="E5" s="34">
        <v>46092</v>
      </c>
      <c r="F5" s="33">
        <v>5</v>
      </c>
      <c r="G5" s="46">
        <v>5</v>
      </c>
      <c r="H5" s="64">
        <v>115</v>
      </c>
      <c r="I5" s="64"/>
      <c r="J5" s="64">
        <v>2765</v>
      </c>
      <c r="K5" s="65">
        <f t="shared" ref="K5:K9" si="0">SUM(J5)-SUM(I5+H5)</f>
        <v>2650</v>
      </c>
      <c r="L5" s="66">
        <f t="shared" ref="L5:L9" si="1">F5-G5</f>
        <v>0</v>
      </c>
      <c r="M5" s="33"/>
    </row>
    <row r="6" spans="1:13" ht="41.25" customHeight="1">
      <c r="A6" s="31">
        <v>2</v>
      </c>
      <c r="B6" s="40" t="s">
        <v>288</v>
      </c>
      <c r="C6" s="40" t="s">
        <v>49</v>
      </c>
      <c r="D6" s="41">
        <v>46111</v>
      </c>
      <c r="E6" s="41">
        <v>46111</v>
      </c>
      <c r="F6" s="40">
        <v>1</v>
      </c>
      <c r="G6" s="46">
        <v>1</v>
      </c>
      <c r="H6" s="64">
        <v>35</v>
      </c>
      <c r="I6" s="64"/>
      <c r="J6" s="64">
        <v>336.15</v>
      </c>
      <c r="K6" s="65">
        <f t="shared" si="0"/>
        <v>301.14999999999998</v>
      </c>
      <c r="L6" s="66">
        <f t="shared" si="1"/>
        <v>0</v>
      </c>
      <c r="M6" s="40"/>
    </row>
    <row r="7" spans="1:13" ht="41.25" customHeight="1">
      <c r="A7" s="31">
        <v>3</v>
      </c>
      <c r="B7" s="40" t="s">
        <v>289</v>
      </c>
      <c r="C7" s="40" t="s">
        <v>22</v>
      </c>
      <c r="D7" s="41">
        <v>46099</v>
      </c>
      <c r="E7" s="41">
        <v>46100</v>
      </c>
      <c r="F7" s="40">
        <v>1</v>
      </c>
      <c r="G7" s="46">
        <v>1</v>
      </c>
      <c r="H7" s="64">
        <v>70</v>
      </c>
      <c r="I7" s="64"/>
      <c r="J7" s="64">
        <v>320.39999999999998</v>
      </c>
      <c r="K7" s="65">
        <f t="shared" si="0"/>
        <v>250.39999999999998</v>
      </c>
      <c r="L7" s="66">
        <f t="shared" si="1"/>
        <v>0</v>
      </c>
      <c r="M7" s="40"/>
    </row>
    <row r="8" spans="1:13" ht="41.25" customHeight="1">
      <c r="A8" s="31">
        <v>4</v>
      </c>
      <c r="B8" s="40" t="s">
        <v>290</v>
      </c>
      <c r="C8" s="40" t="s">
        <v>46</v>
      </c>
      <c r="D8" s="41">
        <v>46093</v>
      </c>
      <c r="E8" s="41">
        <v>46094</v>
      </c>
      <c r="F8" s="40">
        <v>3</v>
      </c>
      <c r="G8" s="46">
        <v>3</v>
      </c>
      <c r="H8" s="64"/>
      <c r="I8" s="64"/>
      <c r="J8" s="64">
        <v>771.7</v>
      </c>
      <c r="K8" s="65">
        <f t="shared" si="0"/>
        <v>771.7</v>
      </c>
      <c r="L8" s="66">
        <f t="shared" si="1"/>
        <v>0</v>
      </c>
      <c r="M8" s="40"/>
    </row>
    <row r="9" spans="1:13" ht="41.25" customHeight="1">
      <c r="A9" s="31">
        <v>5</v>
      </c>
      <c r="B9" s="40"/>
      <c r="C9" s="40"/>
      <c r="D9" s="41"/>
      <c r="E9" s="41"/>
      <c r="F9" s="67"/>
      <c r="G9" s="68"/>
      <c r="H9" s="69"/>
      <c r="I9" s="69"/>
      <c r="J9" s="69"/>
      <c r="K9" s="65">
        <f t="shared" si="0"/>
        <v>0</v>
      </c>
      <c r="L9" s="66">
        <f t="shared" si="1"/>
        <v>0</v>
      </c>
      <c r="M9" s="40"/>
    </row>
    <row r="10" spans="1:13" ht="35.25" customHeight="1">
      <c r="A10" s="100" t="s">
        <v>232</v>
      </c>
      <c r="B10" s="94"/>
      <c r="C10" s="94"/>
      <c r="D10" s="94"/>
      <c r="E10" s="94"/>
      <c r="F10" s="70">
        <f t="shared" ref="F10:L10" si="2">SUM(F5:F9)</f>
        <v>10</v>
      </c>
      <c r="G10" s="70">
        <f t="shared" si="2"/>
        <v>10</v>
      </c>
      <c r="H10" s="70">
        <f t="shared" si="2"/>
        <v>220</v>
      </c>
      <c r="I10" s="70">
        <f t="shared" si="2"/>
        <v>0</v>
      </c>
      <c r="J10" s="70">
        <f t="shared" si="2"/>
        <v>4193.25</v>
      </c>
      <c r="K10" s="71">
        <f t="shared" si="2"/>
        <v>3973.25</v>
      </c>
      <c r="L10" s="72">
        <f t="shared" si="2"/>
        <v>0</v>
      </c>
      <c r="M10" s="4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autoFilter ref="A3:M4" xr:uid="{00000000-0009-0000-0000-000006000000}"/>
  <mergeCells count="15">
    <mergeCell ref="K3:K4"/>
    <mergeCell ref="L3:L4"/>
    <mergeCell ref="A1:M2"/>
    <mergeCell ref="A3:A4"/>
    <mergeCell ref="B3:B4"/>
    <mergeCell ref="C3:C4"/>
    <mergeCell ref="D3:D4"/>
    <mergeCell ref="E3:E4"/>
    <mergeCell ref="F3:F4"/>
    <mergeCell ref="M3:M4"/>
    <mergeCell ref="H3:H4"/>
    <mergeCell ref="J3:J4"/>
    <mergeCell ref="A10:E10"/>
    <mergeCell ref="I3:I4"/>
    <mergeCell ref="G3:G4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"/>
  <sheetViews>
    <sheetView rightToLeft="1" tabSelected="1" zoomScale="85" zoomScaleNormal="85" workbookViewId="0">
      <selection activeCell="C6" sqref="C6"/>
    </sheetView>
  </sheetViews>
  <sheetFormatPr defaultColWidth="14.375" defaultRowHeight="15" customHeight="1"/>
  <cols>
    <col min="1" max="1" width="5.125" customWidth="1"/>
    <col min="2" max="2" width="39.875" customWidth="1"/>
    <col min="3" max="5" width="22.75" customWidth="1"/>
    <col min="6" max="6" width="46.25" customWidth="1"/>
    <col min="7" max="11" width="8.75" customWidth="1"/>
  </cols>
  <sheetData>
    <row r="1" spans="1:6" ht="49.5" customHeight="1">
      <c r="A1" s="126" t="s">
        <v>291</v>
      </c>
      <c r="B1" s="103"/>
      <c r="C1" s="103"/>
      <c r="D1" s="103"/>
      <c r="E1" s="103"/>
      <c r="F1" s="104"/>
    </row>
    <row r="2" spans="1:6" ht="49.5" customHeight="1">
      <c r="A2" s="105"/>
      <c r="B2" s="106"/>
      <c r="C2" s="106"/>
      <c r="D2" s="106"/>
      <c r="E2" s="106"/>
      <c r="F2" s="107"/>
    </row>
    <row r="3" spans="1:6" ht="41.25" customHeight="1">
      <c r="A3" s="127" t="s">
        <v>1</v>
      </c>
      <c r="B3" s="129" t="s">
        <v>212</v>
      </c>
      <c r="C3" s="129" t="s">
        <v>292</v>
      </c>
      <c r="D3" s="129" t="s">
        <v>293</v>
      </c>
      <c r="E3" s="129" t="s">
        <v>294</v>
      </c>
      <c r="F3" s="129" t="s">
        <v>217</v>
      </c>
    </row>
    <row r="4" spans="1:6" ht="41.25" customHeight="1">
      <c r="A4" s="128"/>
      <c r="B4" s="130"/>
      <c r="C4" s="130"/>
      <c r="D4" s="130"/>
      <c r="E4" s="130"/>
      <c r="F4" s="130"/>
    </row>
    <row r="5" spans="1:6" ht="41.25" customHeight="1">
      <c r="A5" s="73">
        <v>1</v>
      </c>
      <c r="B5" s="74" t="s">
        <v>295</v>
      </c>
      <c r="C5" s="74">
        <v>38</v>
      </c>
      <c r="D5" s="75">
        <f>'تفصيلى عمليات'!AK45</f>
        <v>680401.41000000015</v>
      </c>
      <c r="E5" s="75">
        <f>'تفصيلى عمليات'!AL45</f>
        <v>318848.40999999997</v>
      </c>
      <c r="F5" s="74"/>
    </row>
    <row r="6" spans="1:6" ht="41.25" customHeight="1">
      <c r="A6" s="73">
        <v>2</v>
      </c>
      <c r="B6" s="74" t="s">
        <v>296</v>
      </c>
      <c r="C6" s="74">
        <v>10</v>
      </c>
      <c r="D6" s="75">
        <f>'العناية والداخلى'!M15</f>
        <v>150419.636</v>
      </c>
      <c r="E6" s="75">
        <f>'العناية والداخلى'!N15</f>
        <v>150419.636</v>
      </c>
      <c r="F6" s="74"/>
    </row>
    <row r="7" spans="1:6" ht="41.25" customHeight="1">
      <c r="A7" s="73">
        <v>3</v>
      </c>
      <c r="B7" s="74" t="s">
        <v>297</v>
      </c>
      <c r="C7" s="74">
        <v>5</v>
      </c>
      <c r="D7" s="75">
        <f>'حالات الكهرباء'!L10</f>
        <v>109227.67</v>
      </c>
      <c r="E7" s="75">
        <f>'حالات الكهرباء'!M10</f>
        <v>109227.67</v>
      </c>
      <c r="F7" s="74"/>
    </row>
    <row r="8" spans="1:6" ht="41.25" customHeight="1">
      <c r="A8" s="73">
        <v>4</v>
      </c>
      <c r="B8" s="74" t="s">
        <v>298</v>
      </c>
      <c r="C8" s="74">
        <v>3</v>
      </c>
      <c r="D8" s="75">
        <f>'حالات المناظير'!N8</f>
        <v>10208.75</v>
      </c>
      <c r="E8" s="75">
        <f>'حالات المناظير'!O8</f>
        <v>4708.75</v>
      </c>
      <c r="F8" s="74"/>
    </row>
    <row r="9" spans="1:6" ht="41.25" customHeight="1">
      <c r="A9" s="73">
        <v>5</v>
      </c>
      <c r="B9" s="74" t="s">
        <v>299</v>
      </c>
      <c r="C9" s="74">
        <v>6</v>
      </c>
      <c r="D9" s="75">
        <f>'حالات المسالك'!Q11</f>
        <v>63654.970000000008</v>
      </c>
      <c r="E9" s="75">
        <f>'حالات المسالك'!R11</f>
        <v>55454.970000000008</v>
      </c>
      <c r="F9" s="74"/>
    </row>
    <row r="10" spans="1:6" ht="41.25" customHeight="1">
      <c r="A10" s="73">
        <v>6</v>
      </c>
      <c r="B10" s="74" t="s">
        <v>300</v>
      </c>
      <c r="C10" s="74">
        <v>4</v>
      </c>
      <c r="D10" s="75">
        <f>'حالات الحديد'!J10</f>
        <v>4193.25</v>
      </c>
      <c r="E10" s="75">
        <f>'حالات الحديد'!K10</f>
        <v>3973.25</v>
      </c>
      <c r="F10" s="74"/>
    </row>
    <row r="11" spans="1:6" ht="35.25" customHeight="1">
      <c r="A11" s="125" t="s">
        <v>232</v>
      </c>
      <c r="B11" s="82"/>
      <c r="C11" s="73">
        <f t="shared" ref="C11:E11" si="0">SUM(C5:C10)</f>
        <v>66</v>
      </c>
      <c r="D11" s="76">
        <f t="shared" si="0"/>
        <v>1018105.6860000001</v>
      </c>
      <c r="E11" s="76">
        <f t="shared" si="0"/>
        <v>642632.68599999999</v>
      </c>
      <c r="F11" s="7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8">
    <mergeCell ref="A11:B11"/>
    <mergeCell ref="A1:F2"/>
    <mergeCell ref="A3:A4"/>
    <mergeCell ref="B3:B4"/>
    <mergeCell ref="C3:C4"/>
    <mergeCell ref="D3:D4"/>
    <mergeCell ref="E3:E4"/>
    <mergeCell ref="F3:F4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موافقات عمليات</vt:lpstr>
      <vt:lpstr>تفصيلى عمليات</vt:lpstr>
      <vt:lpstr>العناية والداخلى</vt:lpstr>
      <vt:lpstr>حالات الكهرباء</vt:lpstr>
      <vt:lpstr>حالات المسالك</vt:lpstr>
      <vt:lpstr>حالات المناظير</vt:lpstr>
      <vt:lpstr>حالات الحديد</vt:lpstr>
      <vt:lpstr>الاجمالى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Mustafa Shehab Eldin</cp:lastModifiedBy>
  <dcterms:created xsi:type="dcterms:W3CDTF">2006-09-16T00:00:00Z</dcterms:created>
  <dcterms:modified xsi:type="dcterms:W3CDTF">2026-05-22T13:55:10Z</dcterms:modified>
</cp:coreProperties>
</file>